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Coordinated Mobility\FTA 5310\5310 Active Awards\UT-2026 FFY25-26 5310 Grant Management\TrAMS\"/>
    </mc:Choice>
  </mc:AlternateContent>
  <xr:revisionPtr revIDLastSave="0" documentId="13_ncr:1_{EC4340BD-B8EA-4BF0-AF54-4A2A61B6159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LC 26" sheetId="3" r:id="rId1"/>
    <sheet name="Ogden-Layton 26" sheetId="2" r:id="rId2"/>
    <sheet name="Prov-Orem 2026" sheetId="1" r:id="rId3"/>
    <sheet name="26 POP Details, Contact, Cong." sheetId="4" r:id="rId4"/>
    <sheet name="26 All Awards Sorted by ALI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2" l="1"/>
  <c r="G31" i="2"/>
  <c r="K7" i="2"/>
  <c r="J16" i="6" l="1"/>
  <c r="L16" i="6" s="1"/>
  <c r="J15" i="6"/>
  <c r="L15" i="6" s="1"/>
  <c r="J57" i="6"/>
  <c r="J54" i="6"/>
  <c r="J51" i="6"/>
  <c r="J48" i="6"/>
  <c r="J47" i="6"/>
  <c r="L32" i="6"/>
  <c r="J22" i="6"/>
  <c r="L22" i="6" s="1"/>
  <c r="J9" i="6"/>
  <c r="L9" i="6" s="1"/>
  <c r="K58" i="6"/>
  <c r="H58" i="6"/>
  <c r="G58" i="6"/>
  <c r="F58" i="6"/>
  <c r="J56" i="6"/>
  <c r="J55" i="6"/>
  <c r="J53" i="6"/>
  <c r="J52" i="6"/>
  <c r="J50" i="6"/>
  <c r="J49" i="6"/>
  <c r="J46" i="6"/>
  <c r="J43" i="6"/>
  <c r="J42" i="6"/>
  <c r="J41" i="6"/>
  <c r="J40" i="6"/>
  <c r="J39" i="6"/>
  <c r="J38" i="6"/>
  <c r="J37" i="6"/>
  <c r="J36" i="6"/>
  <c r="J35" i="6"/>
  <c r="J34" i="6"/>
  <c r="J33" i="6"/>
  <c r="J31" i="6"/>
  <c r="J30" i="6"/>
  <c r="J29" i="6"/>
  <c r="J28" i="6"/>
  <c r="J27" i="6"/>
  <c r="J26" i="6"/>
  <c r="J25" i="6"/>
  <c r="J24" i="6"/>
  <c r="L24" i="6" s="1"/>
  <c r="J23" i="6"/>
  <c r="L23" i="6" s="1"/>
  <c r="J21" i="6"/>
  <c r="L21" i="6" s="1"/>
  <c r="J20" i="6"/>
  <c r="L20" i="6" s="1"/>
  <c r="J18" i="6"/>
  <c r="L18" i="6" s="1"/>
  <c r="J17" i="6"/>
  <c r="L17" i="6" s="1"/>
  <c r="J14" i="6"/>
  <c r="L14" i="6" s="1"/>
  <c r="J13" i="6"/>
  <c r="L13" i="6" s="1"/>
  <c r="J12" i="6"/>
  <c r="L12" i="6" s="1"/>
  <c r="J11" i="6"/>
  <c r="L11" i="6" s="1"/>
  <c r="J10" i="6"/>
  <c r="L10" i="6" s="1"/>
  <c r="J8" i="6"/>
  <c r="L8" i="6" s="1"/>
  <c r="J7" i="6"/>
  <c r="L7" i="6" s="1"/>
  <c r="J6" i="6"/>
  <c r="L6" i="6" s="1"/>
  <c r="J5" i="6"/>
  <c r="L5" i="6" s="1"/>
  <c r="J4" i="6"/>
  <c r="F18" i="1"/>
  <c r="J58" i="6" l="1"/>
  <c r="L58" i="6"/>
  <c r="H18" i="1" l="1"/>
  <c r="G18" i="1"/>
  <c r="L17" i="1"/>
  <c r="L18" i="1" s="1"/>
  <c r="L19" i="1" s="1"/>
  <c r="J15" i="1"/>
  <c r="J14" i="1"/>
  <c r="J10" i="1"/>
  <c r="K9" i="1"/>
  <c r="K8" i="1"/>
  <c r="J7" i="1"/>
  <c r="J6" i="1"/>
  <c r="J5" i="1"/>
  <c r="K4" i="1"/>
  <c r="F31" i="2"/>
  <c r="L30" i="2"/>
  <c r="L31" i="2" s="1"/>
  <c r="J29" i="2"/>
  <c r="J28" i="2"/>
  <c r="J27" i="2"/>
  <c r="J26" i="2"/>
  <c r="K25" i="2"/>
  <c r="J24" i="2"/>
  <c r="J23" i="2"/>
  <c r="J22" i="2"/>
  <c r="K21" i="2"/>
  <c r="J20" i="2"/>
  <c r="J19" i="2"/>
  <c r="K18" i="2"/>
  <c r="K17" i="2"/>
  <c r="J16" i="2"/>
  <c r="K15" i="2"/>
  <c r="J14" i="2"/>
  <c r="J13" i="2"/>
  <c r="K12" i="2"/>
  <c r="J11" i="2"/>
  <c r="J10" i="2"/>
  <c r="J9" i="2"/>
  <c r="J8" i="2"/>
  <c r="J6" i="2"/>
  <c r="J5" i="2"/>
  <c r="K4" i="2"/>
  <c r="F37" i="3"/>
  <c r="H37" i="3"/>
  <c r="G37" i="3"/>
  <c r="L36" i="3"/>
  <c r="L37" i="3" s="1"/>
  <c r="J35" i="3"/>
  <c r="J34" i="3"/>
  <c r="J33" i="3"/>
  <c r="J32" i="3"/>
  <c r="J31" i="3"/>
  <c r="J30" i="3"/>
  <c r="K29" i="3"/>
  <c r="J28" i="3"/>
  <c r="K27" i="3"/>
  <c r="J26" i="3"/>
  <c r="J25" i="3"/>
  <c r="K24" i="3"/>
  <c r="J23" i="3"/>
  <c r="K22" i="3"/>
  <c r="K21" i="3"/>
  <c r="J19" i="3"/>
  <c r="K18" i="3"/>
  <c r="J17" i="3"/>
  <c r="K16" i="3"/>
  <c r="K15" i="3"/>
  <c r="K14" i="3"/>
  <c r="J13" i="3"/>
  <c r="K12" i="3"/>
  <c r="J11" i="3"/>
  <c r="J9" i="3"/>
  <c r="K8" i="3"/>
  <c r="J7" i="3"/>
  <c r="J6" i="3"/>
  <c r="J5" i="3"/>
  <c r="K4" i="3"/>
  <c r="K37" i="3" s="1"/>
  <c r="K18" i="1" l="1"/>
  <c r="K19" i="1" s="1"/>
  <c r="J18" i="1"/>
  <c r="J19" i="1" s="1"/>
  <c r="J31" i="2"/>
  <c r="J32" i="2" s="1"/>
  <c r="L32" i="2"/>
  <c r="K31" i="2"/>
  <c r="K32" i="2" s="1"/>
  <c r="L38" i="3"/>
  <c r="K38" i="3"/>
  <c r="J37" i="3"/>
  <c r="J38" i="3" s="1"/>
</calcChain>
</file>

<file path=xl/sharedStrings.xml><?xml version="1.0" encoding="utf-8"?>
<sst xmlns="http://schemas.openxmlformats.org/spreadsheetml/2006/main" count="727" uniqueCount="236">
  <si>
    <t>2026 POP</t>
  </si>
  <si>
    <t>Sorted by Agency</t>
  </si>
  <si>
    <t xml:space="preserve">Total Funds Available </t>
  </si>
  <si>
    <t>POP Item #</t>
  </si>
  <si>
    <t>Organization</t>
  </si>
  <si>
    <t>Project</t>
  </si>
  <si>
    <t># of Items</t>
  </si>
  <si>
    <t>Match Ratio</t>
  </si>
  <si>
    <t xml:space="preserve"> Fed Amount</t>
  </si>
  <si>
    <t>Local Match</t>
  </si>
  <si>
    <t xml:space="preserve"> Total Budget</t>
  </si>
  <si>
    <t>ALI #</t>
  </si>
  <si>
    <t xml:space="preserve"> Traditional Capital</t>
  </si>
  <si>
    <t>Non-Traditional</t>
  </si>
  <si>
    <t>Admin</t>
  </si>
  <si>
    <t xml:space="preserve">Operating </t>
  </si>
  <si>
    <t>50/50</t>
  </si>
  <si>
    <t>Suzy's Senior Companionship Services</t>
  </si>
  <si>
    <t>Mobility Management</t>
  </si>
  <si>
    <t>80/20</t>
  </si>
  <si>
    <t>Preventive Maintenance</t>
  </si>
  <si>
    <t xml:space="preserve">Suzy's Senior Companionship Services </t>
  </si>
  <si>
    <t>Replacement Non-ADA Sedan</t>
  </si>
  <si>
    <t>Operating</t>
  </si>
  <si>
    <t>First Step House</t>
  </si>
  <si>
    <t xml:space="preserve">First Step House </t>
  </si>
  <si>
    <t>Replacement Non-ADA Minivan</t>
  </si>
  <si>
    <t>Expansion Non-ADA Minivans</t>
  </si>
  <si>
    <t xml:space="preserve">Salt Lake County Aging </t>
  </si>
  <si>
    <t>3rd Party Contracted Services</t>
  </si>
  <si>
    <t>Evoucher</t>
  </si>
  <si>
    <t>TURN Community Services</t>
  </si>
  <si>
    <t>Neighborhood House</t>
  </si>
  <si>
    <t xml:space="preserve">Neighborhood House </t>
  </si>
  <si>
    <t>Replacement ADA Transit Van</t>
  </si>
  <si>
    <t>The Road Home</t>
  </si>
  <si>
    <t>Work Activity Center/ Ability Inclusion Services</t>
  </si>
  <si>
    <t>Kostopolus Dream Foundation</t>
  </si>
  <si>
    <t>Odyssey House</t>
  </si>
  <si>
    <t>Bear-O-Care</t>
  </si>
  <si>
    <t xml:space="preserve">Bear-O-Care </t>
  </si>
  <si>
    <t>Utah Transit Authority - Temp Trips MM</t>
  </si>
  <si>
    <t>Utah Transit Authority - Temp Trips 3rd Party</t>
  </si>
  <si>
    <t>3rd Party Contracted Software</t>
  </si>
  <si>
    <t>Utah Transit Authority - RidePilot</t>
  </si>
  <si>
    <t>Utah Transit Authority - Travel Training</t>
  </si>
  <si>
    <t>UTA Admin</t>
  </si>
  <si>
    <t>Administrative</t>
  </si>
  <si>
    <t>100/0</t>
  </si>
  <si>
    <t>TOTALS</t>
  </si>
  <si>
    <t>SALT LAKE CITY UZA MSP306</t>
  </si>
  <si>
    <t>Utah's Promise (UW211)</t>
  </si>
  <si>
    <t>Expansion ADA Minivan</t>
  </si>
  <si>
    <t>Yellow Cab/Ute Cab</t>
  </si>
  <si>
    <t>Davis, County Of</t>
  </si>
  <si>
    <t>Roads To Independence</t>
  </si>
  <si>
    <t>Expansion Accessible Cutaway Bus</t>
  </si>
  <si>
    <t>Continue Mission</t>
  </si>
  <si>
    <t>PARC</t>
  </si>
  <si>
    <t>Hardware</t>
  </si>
  <si>
    <t>EVoucher</t>
  </si>
  <si>
    <t xml:space="preserve">Utah Transit Authority - Temp Trips </t>
  </si>
  <si>
    <t>OGDEN-LAYTON UZA MSP306</t>
  </si>
  <si>
    <t xml:space="preserve">Mobility Management </t>
  </si>
  <si>
    <t>Fed Amount</t>
  </si>
  <si>
    <t xml:space="preserve"> Non-Traditional</t>
  </si>
  <si>
    <t xml:space="preserve">Preventive Maintenance </t>
  </si>
  <si>
    <t>Replacement ADA Minivan</t>
  </si>
  <si>
    <t>Ability 1st</t>
  </si>
  <si>
    <t>United Way Community Services/ UVR</t>
  </si>
  <si>
    <t xml:space="preserve">3rd Party Contracted Software </t>
  </si>
  <si>
    <t xml:space="preserve">Operating Assistance </t>
  </si>
  <si>
    <t xml:space="preserve">3rd Party Contracted Services </t>
  </si>
  <si>
    <r>
      <t>Mobility Management</t>
    </r>
    <r>
      <rPr>
        <sz val="11"/>
        <color rgb="FFFF0000"/>
        <rFont val="Calibri"/>
        <family val="2"/>
        <scheme val="minor"/>
      </rPr>
      <t xml:space="preserve"> </t>
    </r>
  </si>
  <si>
    <t>Administration</t>
  </si>
  <si>
    <t>PROVO - OREM UZA MSP306</t>
  </si>
  <si>
    <t>Subrecipient Agency</t>
  </si>
  <si>
    <t>Application Contact</t>
  </si>
  <si>
    <t>Email</t>
  </si>
  <si>
    <t>Phone</t>
  </si>
  <si>
    <t>Address</t>
  </si>
  <si>
    <t>Cong Dist - Agency</t>
  </si>
  <si>
    <t>Cong Dist - Project</t>
  </si>
  <si>
    <t>Award Description</t>
  </si>
  <si>
    <t>Suzy's Senior Comp. Services</t>
  </si>
  <si>
    <t>Suzy Larsen</t>
  </si>
  <si>
    <t>suzy@suzyseniorservices.org</t>
  </si>
  <si>
    <t>801-540-2077</t>
  </si>
  <si>
    <t>1052 E 3250 N, Layton, UT 84040</t>
  </si>
  <si>
    <t>1, 2</t>
  </si>
  <si>
    <t>Mary T. Calhoon</t>
  </si>
  <si>
    <t>mcalhoon@firststephouse.org</t>
  </si>
  <si>
    <t>801-359-8862</t>
  </si>
  <si>
    <t>440 South 500 East, Salt Lake City, Utah 84102</t>
  </si>
  <si>
    <t>1,2</t>
  </si>
  <si>
    <t>2,3,4</t>
  </si>
  <si>
    <t>Salt Lake County Aging</t>
  </si>
  <si>
    <t>Doug Larson</t>
  </si>
  <si>
    <t>dlarson@slco.org</t>
  </si>
  <si>
    <t>385-468-3192</t>
  </si>
  <si>
    <t>2001 S. State Street, Salt Lake City, Utah 84190</t>
  </si>
  <si>
    <t>Gabriella Giannini</t>
  </si>
  <si>
    <t>gabriella.giannini@uw.org</t>
  </si>
  <si>
    <t>415-609-8210</t>
  </si>
  <si>
    <t>257 E 200 S Ste 300
Salt Lake City, UT 84111</t>
  </si>
  <si>
    <t>1,2,3,4</t>
  </si>
  <si>
    <t>TURN Community Serv.</t>
  </si>
  <si>
    <t>Phil Shumway</t>
  </si>
  <si>
    <t>philshumway@turndreams.org</t>
  </si>
  <si>
    <t>801-524-8603</t>
  </si>
  <si>
    <t>423 W 800 S Ste A200 Corporate Office, SLC, UT 84101</t>
  </si>
  <si>
    <t>1,2,4</t>
  </si>
  <si>
    <t>Neighborhood House Assoc.</t>
  </si>
  <si>
    <t>Jennifer Nuttall</t>
  </si>
  <si>
    <t>devdir@nhutah.org</t>
  </si>
  <si>
    <t>801-363-4589</t>
  </si>
  <si>
    <t>1050 W. 500 S.
Salt Lake City, UT 84104</t>
  </si>
  <si>
    <t>Michelle Flynn</t>
  </si>
  <si>
    <t>grantslead@theroadhome.org</t>
  </si>
  <si>
    <t>801-819-7320</t>
  </si>
  <si>
    <t>1415 South Main Street
Salt Lake City, UT 84115</t>
  </si>
  <si>
    <t>Work Activity Center (DBA Ability Inclusion Serv.)</t>
  </si>
  <si>
    <t>Kristen Floyd</t>
  </si>
  <si>
    <t>kristenf@abilityis.org</t>
  </si>
  <si>
    <t>801-977-9779</t>
  </si>
  <si>
    <t>1275 W 2320 S West Valley City, UT 84119</t>
  </si>
  <si>
    <t>Kostopolus Dream Found.</t>
  </si>
  <si>
    <t>Mircea Divricean</t>
  </si>
  <si>
    <t>kdf@campk.org</t>
  </si>
  <si>
    <t>801-582-0700</t>
  </si>
  <si>
    <t>4180 E. Emigration Canyon, Salt Lake City, Utah 84108</t>
  </si>
  <si>
    <t>3,2,4</t>
  </si>
  <si>
    <t>Beth Branson</t>
  </si>
  <si>
    <t>bbranson@odysseyhouse.org</t>
  </si>
  <si>
    <t>801-230-2801</t>
  </si>
  <si>
    <t>117 W 400 S
Salt Lake City, UT 84101</t>
  </si>
  <si>
    <t>Trudi O'Brien</t>
  </si>
  <si>
    <t>transport4boc@gmail.com</t>
  </si>
  <si>
    <t>801-604-3203</t>
  </si>
  <si>
    <t>1864 W 12600 S, Ste 7-9 Riverton, UT 84065</t>
  </si>
  <si>
    <t>UTA Projects</t>
  </si>
  <si>
    <t>Alika Lindsay</t>
  </si>
  <si>
    <t>Alindsay@rideuta.com</t>
  </si>
  <si>
    <t>(801)287-1994</t>
  </si>
  <si>
    <t>669 W 200 S Salt Lake City, UT 84101</t>
  </si>
  <si>
    <t>County of Davis</t>
  </si>
  <si>
    <t>Rachelle Blackham</t>
  </si>
  <si>
    <t>rblackham@co.davis.ut.us</t>
  </si>
  <si>
    <t>801-525-5163</t>
  </si>
  <si>
    <t>61 S Main St  Farmington, UT 84025</t>
  </si>
  <si>
    <t>Andy Curry</t>
  </si>
  <si>
    <t>andy@roadstoind.org</t>
  </si>
  <si>
    <t>801-612-3215</t>
  </si>
  <si>
    <t>3355 Washington Blvd. Ogden, UT 84401</t>
  </si>
  <si>
    <t>Melissa Hansen</t>
  </si>
  <si>
    <t>mhansen@continuemission.org</t>
  </si>
  <si>
    <t>801-560-9889</t>
  </si>
  <si>
    <t>1002 West 900 South Woods Cross, UT 84087</t>
  </si>
  <si>
    <t>Matthew Elston</t>
  </si>
  <si>
    <t>matthew.elston@parc-ut.org</t>
  </si>
  <si>
    <t>801-402-0986</t>
  </si>
  <si>
    <t>485 PARC Circle, Clearfield, UT 84015</t>
  </si>
  <si>
    <t>Sandra Curcio</t>
  </si>
  <si>
    <t>Sandra@ability1stutah.org</t>
  </si>
  <si>
    <t>801-373-5044</t>
  </si>
  <si>
    <t>1455 West 820 North
Provo, UT 84601</t>
  </si>
  <si>
    <t>Gary Tippets</t>
  </si>
  <si>
    <t>garyt@unitedwayuc.org</t>
  </si>
  <si>
    <t>801-374-9306</t>
  </si>
  <si>
    <t>815 South Freedom Boulevard, Provo UT 84601</t>
  </si>
  <si>
    <t>Ute Cab/Yellow Cab</t>
  </si>
  <si>
    <t>TOTAL ALL UZA's $2,350,702</t>
  </si>
  <si>
    <t>Fed by UZA</t>
  </si>
  <si>
    <t>TOTAL ALL UZA'S</t>
  </si>
  <si>
    <t>Fed SLC</t>
  </si>
  <si>
    <t>Fed OL</t>
  </si>
  <si>
    <t>Fed PO</t>
  </si>
  <si>
    <t>SCOPE</t>
  </si>
  <si>
    <t xml:space="preserve">Utah Transit Authority </t>
  </si>
  <si>
    <t>11.80.00</t>
  </si>
  <si>
    <t>30.09.01</t>
  </si>
  <si>
    <t>Utah's Promise (UW211))</t>
  </si>
  <si>
    <t>Work Activity Center (DBA Ability Inc. Serv.)</t>
  </si>
  <si>
    <t>Davis, County of</t>
  </si>
  <si>
    <t>11.7A.00</t>
  </si>
  <si>
    <t>11.7L.00</t>
  </si>
  <si>
    <t>Utah Transit Authority - Temp Trips</t>
  </si>
  <si>
    <t>11.71.13</t>
  </si>
  <si>
    <t>Engineer/Design Software</t>
  </si>
  <si>
    <t>12.41.08</t>
  </si>
  <si>
    <t>Price per unit</t>
  </si>
  <si>
    <t>Replacement Accessible Minivan</t>
  </si>
  <si>
    <t>11.12.15</t>
  </si>
  <si>
    <t>Replacement Non-Accessible Minivan</t>
  </si>
  <si>
    <t>Expansion Accessible Minivan</t>
  </si>
  <si>
    <t>11.13.15</t>
  </si>
  <si>
    <t>Expansion Non-Accessible Minivan</t>
  </si>
  <si>
    <t>SLC FED</t>
  </si>
  <si>
    <t>OL FED</t>
  </si>
  <si>
    <t>PO FED</t>
  </si>
  <si>
    <t>FED</t>
  </si>
  <si>
    <t>LOCAL</t>
  </si>
  <si>
    <t>TOTAL</t>
  </si>
  <si>
    <t>All UZA's Awards by ALI FFY2026 (MSP306)</t>
  </si>
  <si>
    <t>Acquire Software</t>
  </si>
  <si>
    <t>Acquire Hardware</t>
  </si>
  <si>
    <t>Replacement Accessible Transit Van</t>
  </si>
  <si>
    <t>Ute/Yellow Cab</t>
  </si>
  <si>
    <t>Replacement Non-Accessible Sedan</t>
  </si>
  <si>
    <t>11.22.20</t>
  </si>
  <si>
    <t>11.42.08</t>
  </si>
  <si>
    <t>11.13.14</t>
  </si>
  <si>
    <t>11.12.16</t>
  </si>
  <si>
    <t>POP Item #1: Suzy's Senior Companionship Services will receive Operating Assistance funding not to exceed $225,000 Federal to continue serving seniors and people with disabilities beyond what is currently available. They will receive 1 Replacement Accessible Minivan not to exceed $64,000 Federal and 2 Replacement Non-Accessible Sedans not to exceed $72,000 Federal to replace existing vehicles. Also, $10,000 Federal for Preventive Maintenance funding to keep Federal Assets in good working condition, and $24,000 Federal for Mobility Management activities</t>
  </si>
  <si>
    <t>POP Item #2: First Step House will receive Operating Assistance funding not to exceed $75,000 Federal to continue serving seniors and people with disabilities beyond what is currently available. They will receive 1 Replacement Non-Accessible Minivan not to exceed $40,000 Federal to replace an existing vehicle, and 2 Expansion Non-Accessible Minivans not to exceed $80,000 Federal to expand services beyond what is currently available. Also, $10,552 Federal for Preventive Maintenance funding to keep Federal Assets in good working condition.</t>
  </si>
  <si>
    <t>POP Item #3: Salt Lake County Aging will receive Operating Assistance funding not to exceed $75,000 Federal to continue serving seniors and people with disabilities beyond what is currently available. They will also receive $40,000 Federal for Third Party Contracted Services.</t>
  </si>
  <si>
    <t>POP Item #4: Utah’s Promise will receive Operating Assistance funding not to exceed $25,000 Federal to continue serving seniors and people with disabilities beyond what is currently available. They will also receive $2,250 Federal for EVoucher activities.</t>
  </si>
  <si>
    <t>POP Item #5: TURN Community Services will receive Operating Assistance funding not to exceed $117,654 Federal to continue serving seniors and people with disabilities beyond what is currently available. They will also receive $30,691 Federal for Preventive Maintenance funding to keep Federal Assets in good working condition, and $142,377 Federal for Third Party Contracted Services.</t>
  </si>
  <si>
    <t>POP Item #6: Neighborhood House will receive Operating Assistance funding not to exceed $25,000 Federal to continue serving seniors and people with disabilities beyond what is currently available. They will receive 1 Replacement Accessible Transit Van not to exceed $84,000 Federal to replace an existing vehicle. Also, $20,215 Federal for Preventive Maintenance funding to keep Federal Assets in good working condition.</t>
  </si>
  <si>
    <t>POP Item #7: The Road Home will receive Operating Assistance funding not to exceed $12,000 Federal to continue serving seniors and people with disabilities beyond what is currently available.</t>
  </si>
  <si>
    <t>POP Item #8: Work Activity Center, DBA Ability Inclusion Services, will receive Operating Assistance funding not to exceed $50,000 Federal to continue serving seniors and people with disabilities beyond what is currently available. Also, $2,960 Federal for Preventive Maintenance funding to keep Federal Assets in good working condition.</t>
  </si>
  <si>
    <t>POP Item #9: Kostopolus Dream Foundation will receive Operating Assistance funding not to exceed $50,000 Federal to continue serving seniors and people with disabilities beyond what is currently available. They will receive 2 Expansion Non-Accessible Minivans not to exceed $80,000 Federal to expand services beyond what is currently available. Also, $12,500 Federal for Preventive Maintenance funding to keep Federal Assets in good working condition.</t>
  </si>
  <si>
    <t>POP Item #10: Odyssey House will receive 1 Expansion Non-Accessible Minivan not to exceed $40,000 Federal to expand services beyond what is currently available.</t>
  </si>
  <si>
    <t>POP Item #11: Bear-O-Care will receive $12,121 Federal for Preventive Maintenance funding to keep Federal Assets in good working condition.</t>
  </si>
  <si>
    <t>POP Item #12: Ute Cab/Yellow Cab will receive 1 Expansion Accessible Minivan not to exceed $64,000 Federal to expand services beyond what is currently available.</t>
  </si>
  <si>
    <t>POP Item #13: UTA Projects will receive $245,178 Federal for Program Administration. UTA Projects will also receive $101,979 Federal for temporary trip-related Mobility Management activities, $39,660 Federal for Travel Training Mobility Management activities, $46,666 Federal for RidePilot Engineering/Design Software, and $120,000 Federal for Temp Trips Acquire Software.</t>
  </si>
  <si>
    <t>POP Item #14: County of Davis will receive Operating Assistance funding not to exceed $75,000 Federal to continue serving seniors and people with disabilities beyond what is currently available. Also, $8,000 Federal for Preventive Maintenance funding to keep Federal Assets in good working condition.</t>
  </si>
  <si>
    <t>POP Item #16: Continue Mission will receive Operating Assistance funding not to exceed $3,591 Federal to continue serving seniors and people with disabilities beyond what is currently available. Also, $640 Federal for Preventive Maintenance funding to keep Federal Assets in good working condition.</t>
  </si>
  <si>
    <t>POP Item #17: PARC will receive Operating Assistance funding not to exceed $33,929 Federal to continue serving seniors and people with disabilities beyond what is currently available. They will also receive $1,000 Federal for EVoucher activities, $5,000 Federal for Preventive Maintenance funding to keep Federal Assets in good working condition, $8,083 Federal for Engineering/Design Software, and $4,401 Federal to Acquire Hardware.</t>
  </si>
  <si>
    <t>POP Item #18: Ability 1st will receive Operating Assistance funding not to exceed $30,000 Federal to continue serving seniors and people with disabilities beyond what is currently available.</t>
  </si>
  <si>
    <t>POP Item #19: United Way Community Services / UVR will receive Operating Assistance funding not to exceed $6,760 Federal to continue serving seniors and people with disabilities beyond what is currently available. They will also receive $2,800 Federal for Preventive Maintenance funding to keep Federal Assets in good working condition, and $30,000 Federal for Mobility Management activities</t>
  </si>
  <si>
    <t>Jay Whacker</t>
  </si>
  <si>
    <t>info@yellowcabutah.com</t>
  </si>
  <si>
    <t>801-521-1816</t>
  </si>
  <si>
    <t>435 S 600 W
Salt Lake, UT 84101
United States</t>
  </si>
  <si>
    <t>POP Item #15: Roads To Independence will receive Operating Assistance funding not to exceed $20,405 Federal to continue serving seniors and people with disabilities beyond what is currently available. They will receive 1 Expansion Accessible Cutaway Bus not to exceed $120,000 Federal to expand services beyond what is currently available. They will also receive $640 Federal for Preventive Maintenance funding to keep Federal Assets in good working condition, $48,800 Federal for Mobility Management activities, and $240 Federal for Third Party Contracted Services. They will also receive $1,600 for EVoucher which will provide trips through a voucher system, as part of their operating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</si>
</sst>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.5"/>
      <color rgb="FF222222"/>
      <name val="Arial"/>
      <family val="2"/>
    </font>
    <font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DCC5ED"/>
        <bgColor indexed="64"/>
      </patternFill>
    </fill>
    <fill>
      <patternFill patternType="solid">
        <fgColor rgb="FFDCC5ED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0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3" fillId="0" borderId="0" xfId="0" applyFont="1"/>
    <xf numFmtId="0" fontId="4" fillId="0" borderId="0" xfId="0" applyFont="1" applyAlignment="1">
      <alignment horizontal="center" wrapText="1"/>
    </xf>
    <xf numFmtId="164" fontId="6" fillId="0" borderId="0" xfId="1" applyNumberFormat="1" applyFont="1"/>
    <xf numFmtId="164" fontId="5" fillId="0" borderId="0" xfId="1" applyNumberFormat="1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1" fillId="3" borderId="13" xfId="0" applyFont="1" applyFill="1" applyBorder="1"/>
    <xf numFmtId="0" fontId="0" fillId="3" borderId="14" xfId="0" applyFill="1" applyBorder="1" applyAlignment="1">
      <alignment wrapText="1"/>
    </xf>
    <xf numFmtId="0" fontId="0" fillId="3" borderId="14" xfId="0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/>
    </xf>
    <xf numFmtId="164" fontId="7" fillId="4" borderId="14" xfId="1" applyNumberFormat="1" applyFont="1" applyFill="1" applyBorder="1" applyAlignment="1">
      <alignment horizontal="center"/>
    </xf>
    <xf numFmtId="164" fontId="7" fillId="4" borderId="14" xfId="1" applyNumberFormat="1" applyFont="1" applyFill="1" applyBorder="1"/>
    <xf numFmtId="164" fontId="10" fillId="4" borderId="16" xfId="1" applyNumberFormat="1" applyFont="1" applyFill="1" applyBorder="1"/>
    <xf numFmtId="164" fontId="11" fillId="4" borderId="15" xfId="0" applyNumberFormat="1" applyFont="1" applyFill="1" applyBorder="1"/>
    <xf numFmtId="164" fontId="11" fillId="3" borderId="17" xfId="1" applyNumberFormat="1" applyFont="1" applyFill="1" applyBorder="1"/>
    <xf numFmtId="0" fontId="0" fillId="3" borderId="13" xfId="0" applyFill="1" applyBorder="1"/>
    <xf numFmtId="164" fontId="11" fillId="4" borderId="15" xfId="1" applyNumberFormat="1" applyFont="1" applyFill="1" applyBorder="1"/>
    <xf numFmtId="0" fontId="9" fillId="4" borderId="18" xfId="0" applyFont="1" applyFill="1" applyBorder="1"/>
    <xf numFmtId="164" fontId="11" fillId="4" borderId="16" xfId="0" applyNumberFormat="1" applyFont="1" applyFill="1" applyBorder="1"/>
    <xf numFmtId="164" fontId="12" fillId="4" borderId="15" xfId="1" applyNumberFormat="1" applyFont="1" applyFill="1" applyBorder="1"/>
    <xf numFmtId="164" fontId="11" fillId="4" borderId="16" xfId="1" applyNumberFormat="1" applyFont="1" applyFill="1" applyBorder="1"/>
    <xf numFmtId="0" fontId="7" fillId="3" borderId="13" xfId="0" applyFont="1" applyFill="1" applyBorder="1"/>
    <xf numFmtId="0" fontId="0" fillId="0" borderId="12" xfId="0" applyBorder="1"/>
    <xf numFmtId="0" fontId="7" fillId="0" borderId="0" xfId="0" applyFont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164" fontId="7" fillId="0" borderId="14" xfId="1" applyNumberFormat="1" applyFont="1" applyFill="1" applyBorder="1" applyAlignment="1">
      <alignment horizontal="center"/>
    </xf>
    <xf numFmtId="164" fontId="7" fillId="0" borderId="14" xfId="1" applyNumberFormat="1" applyFont="1" applyFill="1" applyBorder="1"/>
    <xf numFmtId="0" fontId="9" fillId="0" borderId="18" xfId="0" applyFont="1" applyBorder="1"/>
    <xf numFmtId="164" fontId="11" fillId="0" borderId="16" xfId="1" applyNumberFormat="1" applyFont="1" applyFill="1" applyBorder="1"/>
    <xf numFmtId="164" fontId="11" fillId="0" borderId="16" xfId="0" applyNumberFormat="1" applyFont="1" applyBorder="1"/>
    <xf numFmtId="164" fontId="11" fillId="0" borderId="17" xfId="1" applyNumberFormat="1" applyFont="1" applyFill="1" applyBorder="1"/>
    <xf numFmtId="164" fontId="11" fillId="0" borderId="15" xfId="1" applyNumberFormat="1" applyFont="1" applyFill="1" applyBorder="1"/>
    <xf numFmtId="0" fontId="7" fillId="3" borderId="0" xfId="0" applyFont="1" applyFill="1"/>
    <xf numFmtId="0" fontId="0" fillId="0" borderId="15" xfId="0" applyBorder="1"/>
    <xf numFmtId="0" fontId="0" fillId="0" borderId="19" xfId="0" applyBorder="1"/>
    <xf numFmtId="164" fontId="12" fillId="0" borderId="15" xfId="1" applyNumberFormat="1" applyFont="1" applyFill="1" applyBorder="1"/>
    <xf numFmtId="0" fontId="0" fillId="3" borderId="15" xfId="0" applyFill="1" applyBorder="1"/>
    <xf numFmtId="0" fontId="8" fillId="3" borderId="15" xfId="0" applyFont="1" applyFill="1" applyBorder="1" applyAlignment="1">
      <alignment horizontal="center"/>
    </xf>
    <xf numFmtId="164" fontId="7" fillId="3" borderId="14" xfId="1" applyNumberFormat="1" applyFont="1" applyFill="1" applyBorder="1" applyAlignment="1">
      <alignment horizontal="center"/>
    </xf>
    <xf numFmtId="164" fontId="7" fillId="3" borderId="14" xfId="1" applyNumberFormat="1" applyFont="1" applyFill="1" applyBorder="1"/>
    <xf numFmtId="0" fontId="0" fillId="3" borderId="19" xfId="0" applyFill="1" applyBorder="1"/>
    <xf numFmtId="164" fontId="11" fillId="3" borderId="15" xfId="1" applyNumberFormat="1" applyFont="1" applyFill="1" applyBorder="1"/>
    <xf numFmtId="0" fontId="9" fillId="3" borderId="18" xfId="0" applyFont="1" applyFill="1" applyBorder="1"/>
    <xf numFmtId="164" fontId="3" fillId="3" borderId="20" xfId="1" applyNumberFormat="1" applyFont="1" applyFill="1" applyBorder="1"/>
    <xf numFmtId="164" fontId="11" fillId="3" borderId="16" xfId="0" applyNumberFormat="1" applyFont="1" applyFill="1" applyBorder="1"/>
    <xf numFmtId="0" fontId="1" fillId="0" borderId="0" xfId="0" applyFont="1"/>
    <xf numFmtId="164" fontId="3" fillId="0" borderId="20" xfId="1" applyNumberFormat="1" applyFont="1" applyFill="1" applyBorder="1"/>
    <xf numFmtId="0" fontId="0" fillId="3" borderId="21" xfId="0" applyFill="1" applyBorder="1" applyAlignment="1">
      <alignment horizontal="center" wrapText="1"/>
    </xf>
    <xf numFmtId="0" fontId="8" fillId="3" borderId="13" xfId="1" applyNumberFormat="1" applyFont="1" applyFill="1" applyBorder="1" applyAlignment="1">
      <alignment horizontal="center"/>
    </xf>
    <xf numFmtId="164" fontId="11" fillId="3" borderId="20" xfId="1" applyNumberFormat="1" applyFont="1" applyFill="1" applyBorder="1"/>
    <xf numFmtId="164" fontId="11" fillId="3" borderId="13" xfId="1" applyNumberFormat="1" applyFont="1" applyFill="1" applyBorder="1"/>
    <xf numFmtId="164" fontId="8" fillId="3" borderId="22" xfId="1" applyNumberFormat="1" applyFont="1" applyFill="1" applyBorder="1"/>
    <xf numFmtId="0" fontId="8" fillId="3" borderId="15" xfId="1" applyNumberFormat="1" applyFont="1" applyFill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164" fontId="11" fillId="0" borderId="20" xfId="1" applyNumberFormat="1" applyFont="1" applyFill="1" applyBorder="1"/>
    <xf numFmtId="164" fontId="11" fillId="0" borderId="13" xfId="1" applyNumberFormat="1" applyFont="1" applyFill="1" applyBorder="1"/>
    <xf numFmtId="164" fontId="8" fillId="0" borderId="22" xfId="1" applyNumberFormat="1" applyFont="1" applyFill="1" applyBorder="1"/>
    <xf numFmtId="164" fontId="12" fillId="0" borderId="13" xfId="1" applyNumberFormat="1" applyFont="1" applyFill="1" applyBorder="1" applyAlignment="1">
      <alignment horizontal="center"/>
    </xf>
    <xf numFmtId="0" fontId="0" fillId="5" borderId="13" xfId="0" applyFill="1" applyBorder="1"/>
    <xf numFmtId="0" fontId="7" fillId="5" borderId="0" xfId="0" applyFont="1" applyFill="1"/>
    <xf numFmtId="0" fontId="0" fillId="5" borderId="13" xfId="0" applyFill="1" applyBorder="1" applyAlignment="1">
      <alignment horizontal="center"/>
    </xf>
    <xf numFmtId="0" fontId="8" fillId="5" borderId="13" xfId="1" applyNumberFormat="1" applyFont="1" applyFill="1" applyBorder="1" applyAlignment="1">
      <alignment horizontal="center"/>
    </xf>
    <xf numFmtId="164" fontId="12" fillId="5" borderId="13" xfId="1" applyNumberFormat="1" applyFont="1" applyFill="1" applyBorder="1" applyAlignment="1">
      <alignment horizontal="center"/>
    </xf>
    <xf numFmtId="164" fontId="7" fillId="6" borderId="14" xfId="1" applyNumberFormat="1" applyFont="1" applyFill="1" applyBorder="1" applyAlignment="1">
      <alignment horizontal="center"/>
    </xf>
    <xf numFmtId="164" fontId="0" fillId="5" borderId="21" xfId="1" applyNumberFormat="1" applyFont="1" applyFill="1" applyBorder="1"/>
    <xf numFmtId="0" fontId="9" fillId="6" borderId="18" xfId="0" applyFont="1" applyFill="1" applyBorder="1"/>
    <xf numFmtId="164" fontId="11" fillId="5" borderId="20" xfId="1" applyNumberFormat="1" applyFont="1" applyFill="1" applyBorder="1"/>
    <xf numFmtId="164" fontId="11" fillId="5" borderId="13" xfId="1" applyNumberFormat="1" applyFont="1" applyFill="1" applyBorder="1"/>
    <xf numFmtId="164" fontId="8" fillId="5" borderId="22" xfId="1" applyNumberFormat="1" applyFont="1" applyFill="1" applyBorder="1"/>
    <xf numFmtId="0" fontId="0" fillId="5" borderId="13" xfId="0" applyFill="1" applyBorder="1" applyAlignment="1">
      <alignment wrapText="1"/>
    </xf>
    <xf numFmtId="0" fontId="8" fillId="5" borderId="13" xfId="0" applyFont="1" applyFill="1" applyBorder="1" applyAlignment="1">
      <alignment horizontal="center"/>
    </xf>
    <xf numFmtId="164" fontId="7" fillId="6" borderId="13" xfId="1" applyNumberFormat="1" applyFont="1" applyFill="1" applyBorder="1" applyAlignment="1">
      <alignment horizontal="center"/>
    </xf>
    <xf numFmtId="164" fontId="0" fillId="5" borderId="13" xfId="1" applyNumberFormat="1" applyFont="1" applyFill="1" applyBorder="1"/>
    <xf numFmtId="0" fontId="9" fillId="5" borderId="18" xfId="0" applyFont="1" applyFill="1" applyBorder="1"/>
    <xf numFmtId="164" fontId="3" fillId="5" borderId="13" xfId="0" applyNumberFormat="1" applyFont="1" applyFill="1" applyBorder="1"/>
    <xf numFmtId="0" fontId="0" fillId="7" borderId="8" xfId="0" applyFill="1" applyBorder="1"/>
    <xf numFmtId="0" fontId="11" fillId="7" borderId="23" xfId="0" applyFont="1" applyFill="1" applyBorder="1" applyAlignment="1">
      <alignment horizontal="right"/>
    </xf>
    <xf numFmtId="0" fontId="11" fillId="7" borderId="23" xfId="0" applyFont="1" applyFill="1" applyBorder="1"/>
    <xf numFmtId="164" fontId="11" fillId="7" borderId="23" xfId="1" applyNumberFormat="1" applyFont="1" applyFill="1" applyBorder="1"/>
    <xf numFmtId="164" fontId="11" fillId="7" borderId="6" xfId="1" applyNumberFormat="1" applyFont="1" applyFill="1" applyBorder="1"/>
    <xf numFmtId="164" fontId="11" fillId="7" borderId="24" xfId="1" applyNumberFormat="1" applyFont="1" applyFill="1" applyBorder="1"/>
    <xf numFmtId="0" fontId="13" fillId="0" borderId="25" xfId="0" applyFont="1" applyBorder="1" applyAlignment="1">
      <alignment vertical="center" wrapText="1"/>
    </xf>
    <xf numFmtId="164" fontId="10" fillId="0" borderId="0" xfId="0" applyNumberFormat="1" applyFont="1"/>
    <xf numFmtId="164" fontId="2" fillId="0" borderId="0" xfId="0" applyNumberFormat="1" applyFont="1"/>
    <xf numFmtId="9" fontId="11" fillId="0" borderId="26" xfId="2" applyFont="1" applyFill="1" applyBorder="1"/>
    <xf numFmtId="0" fontId="7" fillId="3" borderId="19" xfId="0" applyFont="1" applyFill="1" applyBorder="1"/>
    <xf numFmtId="0" fontId="7" fillId="3" borderId="14" xfId="0" applyFont="1" applyFill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3" borderId="21" xfId="0" applyFont="1" applyFill="1" applyBorder="1" applyAlignment="1">
      <alignment wrapText="1"/>
    </xf>
    <xf numFmtId="0" fontId="7" fillId="3" borderId="0" xfId="0" applyFont="1" applyFill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wrapText="1"/>
    </xf>
    <xf numFmtId="164" fontId="7" fillId="4" borderId="15" xfId="1" applyNumberFormat="1" applyFont="1" applyFill="1" applyBorder="1" applyAlignment="1">
      <alignment horizontal="center"/>
    </xf>
    <xf numFmtId="164" fontId="7" fillId="4" borderId="15" xfId="1" applyNumberFormat="1" applyFont="1" applyFill="1" applyBorder="1"/>
    <xf numFmtId="0" fontId="9" fillId="4" borderId="14" xfId="0" applyFont="1" applyFill="1" applyBorder="1"/>
    <xf numFmtId="164" fontId="10" fillId="4" borderId="36" xfId="1" applyNumberFormat="1" applyFont="1" applyFill="1" applyBorder="1"/>
    <xf numFmtId="164" fontId="11" fillId="3" borderId="37" xfId="1" applyNumberFormat="1" applyFont="1" applyFill="1" applyBorder="1"/>
    <xf numFmtId="0" fontId="0" fillId="3" borderId="13" xfId="0" applyFill="1" applyBorder="1" applyAlignment="1">
      <alignment wrapText="1"/>
    </xf>
    <xf numFmtId="0" fontId="0" fillId="3" borderId="13" xfId="0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/>
    </xf>
    <xf numFmtId="164" fontId="11" fillId="4" borderId="13" xfId="1" applyNumberFormat="1" applyFont="1" applyFill="1" applyBorder="1"/>
    <xf numFmtId="164" fontId="7" fillId="4" borderId="13" xfId="1" applyNumberFormat="1" applyFont="1" applyFill="1" applyBorder="1" applyAlignment="1">
      <alignment horizontal="center"/>
    </xf>
    <xf numFmtId="164" fontId="7" fillId="4" borderId="13" xfId="1" applyNumberFormat="1" applyFont="1" applyFill="1" applyBorder="1"/>
    <xf numFmtId="0" fontId="9" fillId="4" borderId="21" xfId="0" applyFont="1" applyFill="1" applyBorder="1"/>
    <xf numFmtId="164" fontId="11" fillId="4" borderId="38" xfId="1" applyNumberFormat="1" applyFont="1" applyFill="1" applyBorder="1"/>
    <xf numFmtId="164" fontId="11" fillId="4" borderId="13" xfId="0" applyNumberFormat="1" applyFont="1" applyFill="1" applyBorder="1"/>
    <xf numFmtId="164" fontId="11" fillId="3" borderId="39" xfId="1" applyNumberFormat="1" applyFont="1" applyFill="1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164" fontId="7" fillId="0" borderId="13" xfId="1" applyNumberFormat="1" applyFont="1" applyFill="1" applyBorder="1" applyAlignment="1">
      <alignment horizontal="center"/>
    </xf>
    <xf numFmtId="164" fontId="7" fillId="0" borderId="13" xfId="1" applyNumberFormat="1" applyFont="1" applyFill="1" applyBorder="1"/>
    <xf numFmtId="0" fontId="9" fillId="0" borderId="21" xfId="0" applyFont="1" applyBorder="1"/>
    <xf numFmtId="164" fontId="11" fillId="0" borderId="38" xfId="1" applyNumberFormat="1" applyFont="1" applyFill="1" applyBorder="1"/>
    <xf numFmtId="164" fontId="11" fillId="0" borderId="13" xfId="0" applyNumberFormat="1" applyFont="1" applyBorder="1"/>
    <xf numFmtId="164" fontId="11" fillId="0" borderId="39" xfId="1" applyNumberFormat="1" applyFont="1" applyFill="1" applyBorder="1"/>
    <xf numFmtId="0" fontId="0" fillId="8" borderId="13" xfId="0" applyFill="1" applyBorder="1"/>
    <xf numFmtId="0" fontId="0" fillId="8" borderId="13" xfId="0" applyFill="1" applyBorder="1" applyAlignment="1">
      <alignment wrapText="1"/>
    </xf>
    <xf numFmtId="0" fontId="9" fillId="3" borderId="21" xfId="0" applyFont="1" applyFill="1" applyBorder="1"/>
    <xf numFmtId="164" fontId="3" fillId="3" borderId="38" xfId="1" applyNumberFormat="1" applyFont="1" applyFill="1" applyBorder="1"/>
    <xf numFmtId="164" fontId="11" fillId="3" borderId="13" xfId="0" applyNumberFormat="1" applyFont="1" applyFill="1" applyBorder="1"/>
    <xf numFmtId="6" fontId="11" fillId="3" borderId="13" xfId="0" applyNumberFormat="1" applyFont="1" applyFill="1" applyBorder="1"/>
    <xf numFmtId="164" fontId="11" fillId="3" borderId="38" xfId="1" applyNumberFormat="1" applyFont="1" applyFill="1" applyBorder="1"/>
    <xf numFmtId="164" fontId="8" fillId="3" borderId="39" xfId="1" applyNumberFormat="1" applyFont="1" applyFill="1" applyBorder="1"/>
    <xf numFmtId="0" fontId="8" fillId="0" borderId="13" xfId="1" applyNumberFormat="1" applyFont="1" applyFill="1" applyBorder="1" applyAlignment="1">
      <alignment horizontal="center"/>
    </xf>
    <xf numFmtId="164" fontId="8" fillId="0" borderId="39" xfId="1" applyNumberFormat="1" applyFont="1" applyFill="1" applyBorder="1"/>
    <xf numFmtId="0" fontId="0" fillId="3" borderId="13" xfId="0" applyFill="1" applyBorder="1" applyAlignment="1">
      <alignment horizontal="center"/>
    </xf>
    <xf numFmtId="164" fontId="7" fillId="3" borderId="13" xfId="1" applyNumberFormat="1" applyFont="1" applyFill="1" applyBorder="1" applyAlignment="1">
      <alignment horizontal="center"/>
    </xf>
    <xf numFmtId="164" fontId="7" fillId="3" borderId="13" xfId="1" applyNumberFormat="1" applyFont="1" applyFill="1" applyBorder="1"/>
    <xf numFmtId="164" fontId="0" fillId="3" borderId="13" xfId="1" applyNumberFormat="1" applyFont="1" applyFill="1" applyBorder="1"/>
    <xf numFmtId="164" fontId="12" fillId="3" borderId="13" xfId="1" applyNumberFormat="1" applyFont="1" applyFill="1" applyBorder="1" applyAlignment="1">
      <alignment horizontal="center"/>
    </xf>
    <xf numFmtId="0" fontId="0" fillId="5" borderId="21" xfId="0" applyFill="1" applyBorder="1"/>
    <xf numFmtId="164" fontId="11" fillId="5" borderId="38" xfId="2" applyNumberFormat="1" applyFont="1" applyFill="1" applyBorder="1"/>
    <xf numFmtId="9" fontId="11" fillId="5" borderId="13" xfId="2" applyFont="1" applyFill="1" applyBorder="1"/>
    <xf numFmtId="9" fontId="11" fillId="5" borderId="39" xfId="2" applyFont="1" applyFill="1" applyBorder="1"/>
    <xf numFmtId="0" fontId="7" fillId="5" borderId="13" xfId="0" applyFont="1" applyFill="1" applyBorder="1"/>
    <xf numFmtId="164" fontId="3" fillId="5" borderId="38" xfId="0" applyNumberFormat="1" applyFont="1" applyFill="1" applyBorder="1"/>
    <xf numFmtId="0" fontId="0" fillId="5" borderId="39" xfId="0" applyFill="1" applyBorder="1"/>
    <xf numFmtId="0" fontId="0" fillId="5" borderId="40" xfId="0" applyFill="1" applyBorder="1"/>
    <xf numFmtId="0" fontId="0" fillId="5" borderId="40" xfId="0" applyFill="1" applyBorder="1" applyAlignment="1">
      <alignment horizontal="center"/>
    </xf>
    <xf numFmtId="0" fontId="8" fillId="5" borderId="40" xfId="1" applyNumberFormat="1" applyFont="1" applyFill="1" applyBorder="1" applyAlignment="1">
      <alignment horizontal="center"/>
    </xf>
    <xf numFmtId="164" fontId="11" fillId="5" borderId="40" xfId="1" applyNumberFormat="1" applyFont="1" applyFill="1" applyBorder="1" applyAlignment="1">
      <alignment horizontal="center"/>
    </xf>
    <xf numFmtId="164" fontId="7" fillId="6" borderId="40" xfId="1" applyNumberFormat="1" applyFont="1" applyFill="1" applyBorder="1" applyAlignment="1">
      <alignment horizontal="center"/>
    </xf>
    <xf numFmtId="164" fontId="0" fillId="5" borderId="40" xfId="1" applyNumberFormat="1" applyFont="1" applyFill="1" applyBorder="1"/>
    <xf numFmtId="0" fontId="0" fillId="5" borderId="41" xfId="0" applyFill="1" applyBorder="1"/>
    <xf numFmtId="164" fontId="3" fillId="5" borderId="42" xfId="0" applyNumberFormat="1" applyFont="1" applyFill="1" applyBorder="1"/>
    <xf numFmtId="0" fontId="0" fillId="5" borderId="43" xfId="0" applyFill="1" applyBorder="1"/>
    <xf numFmtId="164" fontId="12" fillId="5" borderId="40" xfId="1" applyNumberFormat="1" applyFont="1" applyFill="1" applyBorder="1" applyAlignment="1">
      <alignment horizontal="center"/>
    </xf>
    <xf numFmtId="0" fontId="9" fillId="6" borderId="41" xfId="0" applyFont="1" applyFill="1" applyBorder="1"/>
    <xf numFmtId="164" fontId="11" fillId="5" borderId="44" xfId="1" applyNumberFormat="1" applyFont="1" applyFill="1" applyBorder="1"/>
    <xf numFmtId="164" fontId="11" fillId="5" borderId="45" xfId="1" applyNumberFormat="1" applyFont="1" applyFill="1" applyBorder="1"/>
    <xf numFmtId="164" fontId="11" fillId="5" borderId="46" xfId="1" applyNumberFormat="1" applyFont="1" applyFill="1" applyBorder="1"/>
    <xf numFmtId="0" fontId="0" fillId="7" borderId="47" xfId="0" applyFill="1" applyBorder="1"/>
    <xf numFmtId="0" fontId="11" fillId="7" borderId="2" xfId="0" applyFont="1" applyFill="1" applyBorder="1" applyAlignment="1">
      <alignment horizontal="right"/>
    </xf>
    <xf numFmtId="0" fontId="11" fillId="7" borderId="2" xfId="0" applyFont="1" applyFill="1" applyBorder="1"/>
    <xf numFmtId="164" fontId="11" fillId="7" borderId="2" xfId="1" applyNumberFormat="1" applyFont="1" applyFill="1" applyBorder="1"/>
    <xf numFmtId="164" fontId="11" fillId="7" borderId="48" xfId="1" applyNumberFormat="1" applyFont="1" applyFill="1" applyBorder="1"/>
    <xf numFmtId="164" fontId="11" fillId="7" borderId="4" xfId="1" applyNumberFormat="1" applyFont="1" applyFill="1" applyBorder="1"/>
    <xf numFmtId="164" fontId="11" fillId="7" borderId="49" xfId="1" applyNumberFormat="1" applyFont="1" applyFill="1" applyBorder="1"/>
    <xf numFmtId="0" fontId="13" fillId="0" borderId="0" xfId="0" applyFont="1" applyAlignment="1">
      <alignment vertical="center" wrapText="1"/>
    </xf>
    <xf numFmtId="0" fontId="7" fillId="3" borderId="15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6" fontId="11" fillId="0" borderId="16" xfId="0" applyNumberFormat="1" applyFont="1" applyBorder="1"/>
    <xf numFmtId="164" fontId="11" fillId="5" borderId="22" xfId="1" applyNumberFormat="1" applyFont="1" applyFill="1" applyBorder="1"/>
    <xf numFmtId="164" fontId="14" fillId="0" borderId="0" xfId="0" applyNumberFormat="1" applyFont="1"/>
    <xf numFmtId="164" fontId="11" fillId="5" borderId="13" xfId="1" applyNumberFormat="1" applyFont="1" applyFill="1" applyBorder="1" applyAlignment="1">
      <alignment horizontal="center"/>
    </xf>
    <xf numFmtId="0" fontId="3" fillId="9" borderId="50" xfId="0" applyFont="1" applyFill="1" applyBorder="1"/>
    <xf numFmtId="0" fontId="3" fillId="9" borderId="51" xfId="0" applyFont="1" applyFill="1" applyBorder="1"/>
    <xf numFmtId="0" fontId="3" fillId="9" borderId="52" xfId="0" applyFont="1" applyFill="1" applyBorder="1" applyAlignment="1">
      <alignment wrapText="1"/>
    </xf>
    <xf numFmtId="0" fontId="0" fillId="0" borderId="38" xfId="0" applyBorder="1"/>
    <xf numFmtId="0" fontId="15" fillId="0" borderId="13" xfId="3" applyBorder="1"/>
    <xf numFmtId="0" fontId="8" fillId="0" borderId="13" xfId="0" applyFont="1" applyBorder="1" applyAlignment="1">
      <alignment horizontal="left"/>
    </xf>
    <xf numFmtId="0" fontId="8" fillId="0" borderId="13" xfId="0" applyFont="1" applyBorder="1" applyAlignment="1">
      <alignment wrapText="1"/>
    </xf>
    <xf numFmtId="0" fontId="8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13" xfId="0" applyFont="1" applyBorder="1"/>
    <xf numFmtId="0" fontId="0" fillId="0" borderId="13" xfId="0" applyBorder="1" applyAlignment="1">
      <alignment horizontal="left"/>
    </xf>
    <xf numFmtId="0" fontId="0" fillId="0" borderId="53" xfId="0" applyBorder="1"/>
    <xf numFmtId="0" fontId="0" fillId="0" borderId="54" xfId="0" applyBorder="1"/>
    <xf numFmtId="0" fontId="0" fillId="0" borderId="55" xfId="0" applyBorder="1" applyAlignment="1">
      <alignment wrapText="1"/>
    </xf>
    <xf numFmtId="0" fontId="0" fillId="0" borderId="0" xfId="0" applyAlignment="1">
      <alignment horizontal="center"/>
    </xf>
    <xf numFmtId="0" fontId="3" fillId="10" borderId="2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164" fontId="0" fillId="5" borderId="15" xfId="1" applyNumberFormat="1" applyFont="1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164" fontId="0" fillId="5" borderId="15" xfId="0" applyNumberFormat="1" applyFill="1" applyBorder="1" applyAlignment="1">
      <alignment horizontal="center" vertical="center" wrapText="1"/>
    </xf>
    <xf numFmtId="44" fontId="0" fillId="5" borderId="15" xfId="1" applyFont="1" applyFill="1" applyBorder="1" applyAlignment="1">
      <alignment horizontal="center" vertical="center" wrapText="1"/>
    </xf>
    <xf numFmtId="165" fontId="8" fillId="12" borderId="13" xfId="0" applyNumberFormat="1" applyFont="1" applyFill="1" applyBorder="1" applyAlignment="1">
      <alignment horizontal="center"/>
    </xf>
    <xf numFmtId="164" fontId="8" fillId="13" borderId="13" xfId="1" applyNumberFormat="1" applyFont="1" applyFill="1" applyBorder="1" applyAlignment="1">
      <alignment horizontal="center"/>
    </xf>
    <xf numFmtId="164" fontId="8" fillId="14" borderId="13" xfId="1" applyNumberFormat="1" applyFont="1" applyFill="1" applyBorder="1" applyAlignment="1">
      <alignment horizontal="center"/>
    </xf>
    <xf numFmtId="164" fontId="8" fillId="15" borderId="13" xfId="1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5" fontId="8" fillId="16" borderId="13" xfId="0" applyNumberFormat="1" applyFont="1" applyFill="1" applyBorder="1" applyAlignment="1">
      <alignment horizontal="center"/>
    </xf>
    <xf numFmtId="164" fontId="8" fillId="17" borderId="13" xfId="1" applyNumberFormat="1" applyFont="1" applyFill="1" applyBorder="1" applyAlignment="1">
      <alignment horizontal="center"/>
    </xf>
    <xf numFmtId="164" fontId="8" fillId="18" borderId="13" xfId="1" applyNumberFormat="1" applyFont="1" applyFill="1" applyBorder="1" applyAlignment="1">
      <alignment horizontal="center"/>
    </xf>
    <xf numFmtId="164" fontId="8" fillId="10" borderId="13" xfId="1" applyNumberFormat="1" applyFont="1" applyFill="1" applyBorder="1" applyAlignment="1">
      <alignment horizontal="center"/>
    </xf>
    <xf numFmtId="0" fontId="7" fillId="0" borderId="13" xfId="0" applyFont="1" applyBorder="1"/>
    <xf numFmtId="0" fontId="9" fillId="0" borderId="13" xfId="0" applyFont="1" applyBorder="1" applyAlignment="1">
      <alignment horizontal="center"/>
    </xf>
    <xf numFmtId="165" fontId="8" fillId="16" borderId="13" xfId="1" applyNumberFormat="1" applyFont="1" applyFill="1" applyBorder="1" applyAlignment="1">
      <alignment horizontal="center"/>
    </xf>
    <xf numFmtId="164" fontId="0" fillId="0" borderId="13" xfId="1" applyNumberFormat="1" applyFont="1" applyFill="1" applyBorder="1"/>
    <xf numFmtId="164" fontId="8" fillId="11" borderId="13" xfId="1" applyNumberFormat="1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164" fontId="11" fillId="16" borderId="13" xfId="1" applyNumberFormat="1" applyFont="1" applyFill="1" applyBorder="1"/>
    <xf numFmtId="164" fontId="11" fillId="17" borderId="13" xfId="1" applyNumberFormat="1" applyFont="1" applyFill="1" applyBorder="1"/>
    <xf numFmtId="164" fontId="8" fillId="18" borderId="13" xfId="1" applyNumberFormat="1" applyFont="1" applyFill="1" applyBorder="1"/>
    <xf numFmtId="164" fontId="11" fillId="11" borderId="13" xfId="1" applyNumberFormat="1" applyFont="1" applyFill="1" applyBorder="1"/>
    <xf numFmtId="164" fontId="8" fillId="3" borderId="13" xfId="1" applyNumberFormat="1" applyFont="1" applyFill="1" applyBorder="1"/>
    <xf numFmtId="0" fontId="0" fillId="17" borderId="13" xfId="0" applyFill="1" applyBorder="1"/>
    <xf numFmtId="0" fontId="0" fillId="18" borderId="13" xfId="0" applyFill="1" applyBorder="1"/>
    <xf numFmtId="0" fontId="0" fillId="11" borderId="13" xfId="0" applyFill="1" applyBorder="1"/>
    <xf numFmtId="164" fontId="8" fillId="16" borderId="13" xfId="1" applyNumberFormat="1" applyFont="1" applyFill="1" applyBorder="1" applyAlignment="1">
      <alignment horizontal="center"/>
    </xf>
    <xf numFmtId="164" fontId="0" fillId="17" borderId="13" xfId="1" applyNumberFormat="1" applyFont="1" applyFill="1" applyBorder="1"/>
    <xf numFmtId="164" fontId="0" fillId="18" borderId="13" xfId="1" applyNumberFormat="1" applyFont="1" applyFill="1" applyBorder="1"/>
    <xf numFmtId="164" fontId="0" fillId="16" borderId="13" xfId="1" applyNumberFormat="1" applyFont="1" applyFill="1" applyBorder="1"/>
    <xf numFmtId="164" fontId="0" fillId="0" borderId="13" xfId="1" applyNumberFormat="1" applyFont="1" applyBorder="1"/>
    <xf numFmtId="164" fontId="0" fillId="16" borderId="40" xfId="1" applyNumberFormat="1" applyFont="1" applyFill="1" applyBorder="1"/>
    <xf numFmtId="164" fontId="0" fillId="17" borderId="40" xfId="1" applyNumberFormat="1" applyFont="1" applyFill="1" applyBorder="1"/>
    <xf numFmtId="164" fontId="0" fillId="18" borderId="40" xfId="1" applyNumberFormat="1" applyFont="1" applyFill="1" applyBorder="1"/>
    <xf numFmtId="0" fontId="0" fillId="11" borderId="40" xfId="0" applyFill="1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/>
    </xf>
    <xf numFmtId="0" fontId="8" fillId="0" borderId="12" xfId="1" applyNumberFormat="1" applyFont="1" applyFill="1" applyBorder="1" applyAlignment="1">
      <alignment horizontal="center"/>
    </xf>
    <xf numFmtId="164" fontId="0" fillId="16" borderId="12" xfId="1" applyNumberFormat="1" applyFont="1" applyFill="1" applyBorder="1"/>
    <xf numFmtId="164" fontId="0" fillId="17" borderId="12" xfId="1" applyNumberFormat="1" applyFont="1" applyFill="1" applyBorder="1"/>
    <xf numFmtId="164" fontId="0" fillId="18" borderId="12" xfId="1" applyNumberFormat="1" applyFont="1" applyFill="1" applyBorder="1"/>
    <xf numFmtId="164" fontId="0" fillId="11" borderId="51" xfId="1" applyNumberFormat="1" applyFont="1" applyFill="1" applyBorder="1"/>
    <xf numFmtId="164" fontId="11" fillId="0" borderId="12" xfId="1" applyNumberFormat="1" applyFont="1" applyFill="1" applyBorder="1"/>
    <xf numFmtId="164" fontId="0" fillId="0" borderId="12" xfId="1" applyNumberFormat="1" applyFont="1" applyBorder="1"/>
    <xf numFmtId="0" fontId="0" fillId="0" borderId="35" xfId="0" applyBorder="1" applyAlignment="1">
      <alignment horizontal="center"/>
    </xf>
    <xf numFmtId="164" fontId="0" fillId="0" borderId="56" xfId="1" applyNumberFormat="1" applyFont="1" applyBorder="1"/>
    <xf numFmtId="164" fontId="0" fillId="11" borderId="0" xfId="1" applyNumberFormat="1" applyFont="1" applyFill="1" applyBorder="1"/>
    <xf numFmtId="0" fontId="0" fillId="0" borderId="39" xfId="0" applyBorder="1" applyAlignment="1">
      <alignment horizontal="center"/>
    </xf>
    <xf numFmtId="164" fontId="0" fillId="0" borderId="57" xfId="1" applyNumberFormat="1" applyFont="1" applyBorder="1"/>
    <xf numFmtId="0" fontId="0" fillId="3" borderId="39" xfId="0" applyFill="1" applyBorder="1" applyAlignment="1">
      <alignment horizontal="center"/>
    </xf>
    <xf numFmtId="0" fontId="0" fillId="11" borderId="45" xfId="0" applyFill="1" applyBorder="1"/>
    <xf numFmtId="164" fontId="0" fillId="0" borderId="58" xfId="1" applyNumberFormat="1" applyFont="1" applyBorder="1"/>
    <xf numFmtId="0" fontId="3" fillId="9" borderId="44" xfId="0" applyFont="1" applyFill="1" applyBorder="1" applyAlignment="1">
      <alignment horizontal="center"/>
    </xf>
    <xf numFmtId="0" fontId="3" fillId="9" borderId="45" xfId="0" applyFont="1" applyFill="1" applyBorder="1" applyAlignment="1">
      <alignment horizontal="center"/>
    </xf>
    <xf numFmtId="0" fontId="3" fillId="9" borderId="46" xfId="0" applyFont="1" applyFill="1" applyBorder="1" applyAlignment="1">
      <alignment horizontal="center"/>
    </xf>
    <xf numFmtId="0" fontId="3" fillId="9" borderId="53" xfId="0" applyFont="1" applyFill="1" applyBorder="1" applyAlignment="1">
      <alignment horizontal="center"/>
    </xf>
    <xf numFmtId="0" fontId="3" fillId="9" borderId="54" xfId="0" applyFont="1" applyFill="1" applyBorder="1" applyAlignment="1">
      <alignment horizontal="center"/>
    </xf>
    <xf numFmtId="0" fontId="3" fillId="9" borderId="55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17" fillId="0" borderId="0" xfId="0" applyFont="1"/>
    <xf numFmtId="0" fontId="3" fillId="3" borderId="56" xfId="0" applyFont="1" applyFill="1" applyBorder="1"/>
    <xf numFmtId="0" fontId="0" fillId="0" borderId="40" xfId="0" applyBorder="1" applyAlignment="1">
      <alignment horizontal="center"/>
    </xf>
    <xf numFmtId="0" fontId="7" fillId="0" borderId="40" xfId="0" applyFont="1" applyBorder="1"/>
    <xf numFmtId="0" fontId="0" fillId="0" borderId="40" xfId="0" applyBorder="1" applyAlignment="1">
      <alignment wrapText="1"/>
    </xf>
    <xf numFmtId="0" fontId="8" fillId="0" borderId="40" xfId="1" applyNumberFormat="1" applyFont="1" applyFill="1" applyBorder="1" applyAlignment="1">
      <alignment horizontal="center"/>
    </xf>
    <xf numFmtId="164" fontId="11" fillId="0" borderId="40" xfId="1" applyNumberFormat="1" applyFont="1" applyFill="1" applyBorder="1"/>
    <xf numFmtId="164" fontId="0" fillId="0" borderId="40" xfId="1" applyNumberFormat="1" applyFont="1" applyFill="1" applyBorder="1"/>
    <xf numFmtId="0" fontId="0" fillId="0" borderId="41" xfId="0" applyBorder="1" applyAlignment="1">
      <alignment horizontal="center"/>
    </xf>
    <xf numFmtId="164" fontId="0" fillId="16" borderId="45" xfId="1" applyNumberFormat="1" applyFont="1" applyFill="1" applyBorder="1"/>
    <xf numFmtId="0" fontId="0" fillId="17" borderId="45" xfId="0" applyFill="1" applyBorder="1"/>
    <xf numFmtId="0" fontId="0" fillId="18" borderId="45" xfId="0" applyFill="1" applyBorder="1"/>
    <xf numFmtId="165" fontId="3" fillId="9" borderId="36" xfId="0" applyNumberFormat="1" applyFont="1" applyFill="1" applyBorder="1" applyAlignment="1">
      <alignment horizontal="center"/>
    </xf>
    <xf numFmtId="165" fontId="3" fillId="9" borderId="15" xfId="0" applyNumberFormat="1" applyFont="1" applyFill="1" applyBorder="1" applyAlignment="1">
      <alignment horizontal="center"/>
    </xf>
    <xf numFmtId="165" fontId="3" fillId="9" borderId="37" xfId="0" applyNumberFormat="1" applyFont="1" applyFill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0" fontId="7" fillId="0" borderId="51" xfId="0" applyFont="1" applyBorder="1"/>
    <xf numFmtId="0" fontId="0" fillId="0" borderId="44" xfId="0" applyBorder="1" applyAlignment="1">
      <alignment horizontal="center"/>
    </xf>
    <xf numFmtId="0" fontId="0" fillId="0" borderId="45" xfId="0" applyBorder="1"/>
    <xf numFmtId="0" fontId="0" fillId="0" borderId="45" xfId="0" applyBorder="1" applyAlignment="1">
      <alignment horizontal="center"/>
    </xf>
    <xf numFmtId="164" fontId="11" fillId="0" borderId="45" xfId="1" applyNumberFormat="1" applyFont="1" applyFill="1" applyBorder="1"/>
    <xf numFmtId="164" fontId="0" fillId="0" borderId="45" xfId="1" applyNumberFormat="1" applyFont="1" applyFill="1" applyBorder="1"/>
    <xf numFmtId="0" fontId="0" fillId="0" borderId="46" xfId="0" applyBorder="1" applyAlignment="1">
      <alignment horizontal="center"/>
    </xf>
    <xf numFmtId="0" fontId="15" fillId="0" borderId="0" xfId="3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64" fontId="0" fillId="0" borderId="0" xfId="0" applyNumberFormat="1"/>
    <xf numFmtId="44" fontId="0" fillId="0" borderId="0" xfId="0" applyNumberFormat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grantslead@theroadhome.org" TargetMode="External"/><Relationship Id="rId13" Type="http://schemas.openxmlformats.org/officeDocument/2006/relationships/hyperlink" Target="mailto:rblackham@co.davis.ut.us" TargetMode="External"/><Relationship Id="rId18" Type="http://schemas.openxmlformats.org/officeDocument/2006/relationships/hyperlink" Target="mailto:garyt@unitedwayuc.org" TargetMode="External"/><Relationship Id="rId3" Type="http://schemas.openxmlformats.org/officeDocument/2006/relationships/hyperlink" Target="mailto:mcalhoon@firststephouse.org" TargetMode="External"/><Relationship Id="rId7" Type="http://schemas.openxmlformats.org/officeDocument/2006/relationships/hyperlink" Target="mailto:devdir@nhutah.org" TargetMode="External"/><Relationship Id="rId12" Type="http://schemas.openxmlformats.org/officeDocument/2006/relationships/hyperlink" Target="mailto:Alindsay@rideuta.com" TargetMode="External"/><Relationship Id="rId17" Type="http://schemas.openxmlformats.org/officeDocument/2006/relationships/hyperlink" Target="mailto:Sandra@ability1stutah.org" TargetMode="External"/><Relationship Id="rId2" Type="http://schemas.openxmlformats.org/officeDocument/2006/relationships/hyperlink" Target="mailto:suzy@suzyseniorservices.org" TargetMode="External"/><Relationship Id="rId16" Type="http://schemas.openxmlformats.org/officeDocument/2006/relationships/hyperlink" Target="mailto:matthew.elston@parc-ut.org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philshumway@turndreams.org" TargetMode="External"/><Relationship Id="rId6" Type="http://schemas.openxmlformats.org/officeDocument/2006/relationships/hyperlink" Target="mailto:gabriella.giannini@uw.org" TargetMode="External"/><Relationship Id="rId11" Type="http://schemas.openxmlformats.org/officeDocument/2006/relationships/hyperlink" Target="mailto:transport4boc@gmail.com" TargetMode="External"/><Relationship Id="rId5" Type="http://schemas.openxmlformats.org/officeDocument/2006/relationships/hyperlink" Target="mailto:kdf@campk.org" TargetMode="External"/><Relationship Id="rId15" Type="http://schemas.openxmlformats.org/officeDocument/2006/relationships/hyperlink" Target="mailto:mhansen@continuemission.org" TargetMode="External"/><Relationship Id="rId10" Type="http://schemas.openxmlformats.org/officeDocument/2006/relationships/hyperlink" Target="mailto:bbranson@odysseyhouse.org" TargetMode="External"/><Relationship Id="rId19" Type="http://schemas.openxmlformats.org/officeDocument/2006/relationships/hyperlink" Target="mailto:info@yellowcabutah.com" TargetMode="External"/><Relationship Id="rId4" Type="http://schemas.openxmlformats.org/officeDocument/2006/relationships/hyperlink" Target="mailto:dlarson@slco.org" TargetMode="External"/><Relationship Id="rId9" Type="http://schemas.openxmlformats.org/officeDocument/2006/relationships/hyperlink" Target="mailto:kristenf@abilityis.org" TargetMode="External"/><Relationship Id="rId14" Type="http://schemas.openxmlformats.org/officeDocument/2006/relationships/hyperlink" Target="mailto:andy@roadstoin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CF13-68C6-48E1-B935-F1FABFF06342}">
  <dimension ref="A1:N38"/>
  <sheetViews>
    <sheetView topLeftCell="A22" zoomScale="120" zoomScaleNormal="120" workbookViewId="0">
      <selection activeCell="M46" sqref="M46"/>
    </sheetView>
  </sheetViews>
  <sheetFormatPr defaultRowHeight="15" x14ac:dyDescent="0.25"/>
  <cols>
    <col min="1" max="1" width="7" customWidth="1"/>
    <col min="2" max="2" width="36.42578125" customWidth="1"/>
    <col min="3" max="3" width="30.42578125" customWidth="1"/>
    <col min="6" max="6" width="13.5703125" customWidth="1"/>
    <col min="7" max="7" width="13" customWidth="1"/>
    <col min="8" max="8" width="14.7109375" customWidth="1"/>
    <col min="10" max="10" width="11" customWidth="1"/>
    <col min="11" max="11" width="10.42578125" customWidth="1"/>
    <col min="12" max="12" width="11.42578125" customWidth="1"/>
    <col min="14" max="14" width="10.28515625" bestFit="1" customWidth="1"/>
  </cols>
  <sheetData>
    <row r="1" spans="1:14" ht="16.5" thickBot="1" x14ac:dyDescent="0.3">
      <c r="A1" s="1"/>
      <c r="B1" s="296" t="s">
        <v>50</v>
      </c>
      <c r="C1" s="296"/>
      <c r="D1" s="2"/>
      <c r="E1" s="297" t="s">
        <v>0</v>
      </c>
      <c r="F1" s="298"/>
      <c r="G1" s="298"/>
      <c r="H1" s="299"/>
      <c r="I1" s="1"/>
      <c r="J1" s="1"/>
      <c r="K1" s="1"/>
      <c r="L1" s="2"/>
    </row>
    <row r="2" spans="1:14" ht="16.5" thickBot="1" x14ac:dyDescent="0.3">
      <c r="A2" s="3" t="s">
        <v>1</v>
      </c>
      <c r="B2" s="4"/>
      <c r="E2" s="300" t="s">
        <v>2</v>
      </c>
      <c r="F2" s="300"/>
      <c r="G2" s="5"/>
      <c r="H2" s="6">
        <v>1326179</v>
      </c>
      <c r="J2" s="1"/>
      <c r="L2" s="7"/>
    </row>
    <row r="3" spans="1:14" ht="46.5" thickTop="1" thickBot="1" x14ac:dyDescent="0.3">
      <c r="A3" s="8" t="s">
        <v>3</v>
      </c>
      <c r="B3" s="9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9" t="s">
        <v>11</v>
      </c>
      <c r="J3" s="11" t="s">
        <v>12</v>
      </c>
      <c r="K3" s="14" t="s">
        <v>13</v>
      </c>
      <c r="L3" s="13" t="s">
        <v>14</v>
      </c>
    </row>
    <row r="4" spans="1:14" ht="15" customHeight="1" thickBot="1" x14ac:dyDescent="0.3">
      <c r="A4" s="15">
        <v>1</v>
      </c>
      <c r="B4" s="31" t="s">
        <v>21</v>
      </c>
      <c r="C4" s="17" t="s">
        <v>15</v>
      </c>
      <c r="D4" s="18">
        <v>1</v>
      </c>
      <c r="E4" s="19" t="s">
        <v>16</v>
      </c>
      <c r="F4" s="26">
        <v>75000</v>
      </c>
      <c r="G4" s="20">
        <v>75000</v>
      </c>
      <c r="H4" s="21">
        <v>150000</v>
      </c>
      <c r="I4" s="27" t="s">
        <v>180</v>
      </c>
      <c r="J4" s="22"/>
      <c r="K4" s="28">
        <f>F4</f>
        <v>75000</v>
      </c>
      <c r="L4" s="24"/>
      <c r="N4" s="301"/>
    </row>
    <row r="5" spans="1:14" ht="15" customHeight="1" thickBot="1" x14ac:dyDescent="0.3">
      <c r="A5" s="15">
        <v>1</v>
      </c>
      <c r="B5" s="16" t="s">
        <v>17</v>
      </c>
      <c r="C5" s="17" t="s">
        <v>18</v>
      </c>
      <c r="D5" s="18">
        <v>1</v>
      </c>
      <c r="E5" s="19" t="s">
        <v>19</v>
      </c>
      <c r="F5" s="29">
        <v>7200</v>
      </c>
      <c r="G5" s="20">
        <v>1800</v>
      </c>
      <c r="H5" s="21">
        <v>9000</v>
      </c>
      <c r="I5" s="27" t="s">
        <v>185</v>
      </c>
      <c r="J5" s="30">
        <f>F5</f>
        <v>7200</v>
      </c>
      <c r="K5" s="28"/>
      <c r="L5" s="24"/>
      <c r="N5" s="301"/>
    </row>
    <row r="6" spans="1:14" ht="15" customHeight="1" thickBot="1" x14ac:dyDescent="0.3">
      <c r="A6" s="15">
        <v>1</v>
      </c>
      <c r="B6" s="25" t="s">
        <v>17</v>
      </c>
      <c r="C6" s="17" t="s">
        <v>20</v>
      </c>
      <c r="D6" s="18">
        <v>1</v>
      </c>
      <c r="E6" s="19" t="s">
        <v>19</v>
      </c>
      <c r="F6" s="26">
        <v>3000</v>
      </c>
      <c r="G6" s="20">
        <v>750</v>
      </c>
      <c r="H6" s="21">
        <v>3750</v>
      </c>
      <c r="I6" s="27" t="s">
        <v>184</v>
      </c>
      <c r="J6" s="30">
        <f>F6</f>
        <v>3000</v>
      </c>
      <c r="K6" s="28"/>
      <c r="L6" s="24"/>
      <c r="N6" s="301"/>
    </row>
    <row r="7" spans="1:14" ht="15" customHeight="1" thickBot="1" x14ac:dyDescent="0.3">
      <c r="A7" s="15">
        <v>1</v>
      </c>
      <c r="B7" s="31" t="s">
        <v>21</v>
      </c>
      <c r="C7" s="17" t="s">
        <v>22</v>
      </c>
      <c r="D7" s="18">
        <v>2</v>
      </c>
      <c r="E7" s="19" t="s">
        <v>19</v>
      </c>
      <c r="F7" s="26">
        <v>72000</v>
      </c>
      <c r="G7" s="20">
        <v>18000</v>
      </c>
      <c r="H7" s="21">
        <v>90000</v>
      </c>
      <c r="I7" s="27" t="s">
        <v>212</v>
      </c>
      <c r="J7" s="30">
        <f>F7</f>
        <v>72000</v>
      </c>
      <c r="K7" s="28"/>
      <c r="L7" s="24"/>
      <c r="N7" s="301"/>
    </row>
    <row r="8" spans="1:14" ht="15" customHeight="1" thickBot="1" x14ac:dyDescent="0.3">
      <c r="A8" s="32">
        <v>2</v>
      </c>
      <c r="B8" s="33" t="s">
        <v>25</v>
      </c>
      <c r="C8" s="34" t="s">
        <v>23</v>
      </c>
      <c r="D8" s="35">
        <v>1</v>
      </c>
      <c r="E8" s="36" t="s">
        <v>16</v>
      </c>
      <c r="F8" s="43">
        <v>75000</v>
      </c>
      <c r="G8" s="37">
        <v>75000</v>
      </c>
      <c r="H8" s="38">
        <v>150000</v>
      </c>
      <c r="I8" s="39" t="s">
        <v>180</v>
      </c>
      <c r="J8" s="40"/>
      <c r="K8" s="41">
        <f>F8</f>
        <v>75000</v>
      </c>
      <c r="L8" s="42"/>
      <c r="N8" s="301"/>
    </row>
    <row r="9" spans="1:14" ht="15" customHeight="1" thickBot="1" x14ac:dyDescent="0.3">
      <c r="A9" s="32">
        <v>2</v>
      </c>
      <c r="B9" s="33" t="s">
        <v>24</v>
      </c>
      <c r="C9" s="34" t="s">
        <v>20</v>
      </c>
      <c r="D9" s="35">
        <v>1</v>
      </c>
      <c r="E9" s="36" t="s">
        <v>19</v>
      </c>
      <c r="F9" s="43">
        <v>10552</v>
      </c>
      <c r="G9" s="37">
        <v>2638</v>
      </c>
      <c r="H9" s="38">
        <v>13190</v>
      </c>
      <c r="I9" s="39" t="s">
        <v>184</v>
      </c>
      <c r="J9" s="40">
        <f>F9</f>
        <v>10552</v>
      </c>
      <c r="K9" s="41"/>
      <c r="L9" s="42"/>
      <c r="N9" s="301"/>
    </row>
    <row r="10" spans="1:14" ht="15" customHeight="1" thickBot="1" x14ac:dyDescent="0.3">
      <c r="A10" s="32">
        <v>2</v>
      </c>
      <c r="B10" s="33" t="s">
        <v>25</v>
      </c>
      <c r="C10" s="34" t="s">
        <v>26</v>
      </c>
      <c r="D10" s="35">
        <v>1</v>
      </c>
      <c r="E10" s="36" t="s">
        <v>19</v>
      </c>
      <c r="F10" s="43">
        <v>40000</v>
      </c>
      <c r="G10" s="37">
        <v>10000</v>
      </c>
      <c r="H10" s="38">
        <v>50000</v>
      </c>
      <c r="I10" s="39" t="s">
        <v>192</v>
      </c>
      <c r="J10" s="40">
        <v>40000</v>
      </c>
      <c r="K10" s="41"/>
      <c r="L10" s="42"/>
      <c r="N10" s="301"/>
    </row>
    <row r="11" spans="1:14" ht="15" customHeight="1" thickBot="1" x14ac:dyDescent="0.3">
      <c r="A11" s="32">
        <v>2</v>
      </c>
      <c r="B11" s="33" t="s">
        <v>24</v>
      </c>
      <c r="C11" s="34" t="s">
        <v>27</v>
      </c>
      <c r="D11" s="35">
        <v>2</v>
      </c>
      <c r="E11" s="36" t="s">
        <v>19</v>
      </c>
      <c r="F11" s="43">
        <v>80000</v>
      </c>
      <c r="G11" s="37">
        <v>20000</v>
      </c>
      <c r="H11" s="38">
        <v>100000</v>
      </c>
      <c r="I11" s="39" t="s">
        <v>195</v>
      </c>
      <c r="J11" s="40">
        <f>F11</f>
        <v>80000</v>
      </c>
      <c r="K11" s="41"/>
      <c r="L11" s="42"/>
      <c r="N11" s="301"/>
    </row>
    <row r="12" spans="1:14" ht="15" customHeight="1" thickBot="1" x14ac:dyDescent="0.3">
      <c r="A12" s="15">
        <v>3</v>
      </c>
      <c r="B12" s="44" t="s">
        <v>28</v>
      </c>
      <c r="C12" s="17" t="s">
        <v>23</v>
      </c>
      <c r="D12" s="18">
        <v>1</v>
      </c>
      <c r="E12" s="19" t="s">
        <v>16</v>
      </c>
      <c r="F12" s="26">
        <v>75000</v>
      </c>
      <c r="G12" s="20">
        <v>75000</v>
      </c>
      <c r="H12" s="21">
        <v>150000</v>
      </c>
      <c r="I12" s="27" t="s">
        <v>180</v>
      </c>
      <c r="J12" s="30"/>
      <c r="K12" s="28">
        <f>F12</f>
        <v>75000</v>
      </c>
      <c r="L12" s="24"/>
      <c r="N12" s="301"/>
    </row>
    <row r="13" spans="1:14" ht="15" customHeight="1" x14ac:dyDescent="0.25">
      <c r="A13" s="15">
        <v>3</v>
      </c>
      <c r="B13" s="44" t="s">
        <v>28</v>
      </c>
      <c r="C13" s="17" t="s">
        <v>29</v>
      </c>
      <c r="D13" s="18">
        <v>1</v>
      </c>
      <c r="E13" s="19" t="s">
        <v>19</v>
      </c>
      <c r="F13" s="26">
        <v>40000</v>
      </c>
      <c r="G13" s="20">
        <v>10000</v>
      </c>
      <c r="H13" s="21">
        <v>50000</v>
      </c>
      <c r="I13" s="27" t="s">
        <v>187</v>
      </c>
      <c r="J13" s="30">
        <f>F13</f>
        <v>40000</v>
      </c>
      <c r="K13" s="28"/>
      <c r="L13" s="24"/>
      <c r="N13" s="301"/>
    </row>
    <row r="14" spans="1:14" ht="15" customHeight="1" x14ac:dyDescent="0.25">
      <c r="A14" s="45">
        <v>4</v>
      </c>
      <c r="B14" s="46" t="s">
        <v>51</v>
      </c>
      <c r="C14" s="34" t="s">
        <v>23</v>
      </c>
      <c r="D14" s="35">
        <v>1</v>
      </c>
      <c r="E14" s="36" t="s">
        <v>16</v>
      </c>
      <c r="F14" s="43">
        <v>25000</v>
      </c>
      <c r="G14" s="37">
        <v>25000</v>
      </c>
      <c r="H14" s="38">
        <v>50000</v>
      </c>
      <c r="I14" s="39" t="s">
        <v>180</v>
      </c>
      <c r="J14" s="40"/>
      <c r="K14" s="41">
        <f>F14</f>
        <v>25000</v>
      </c>
      <c r="L14" s="42"/>
      <c r="N14" s="301"/>
    </row>
    <row r="15" spans="1:14" ht="15" customHeight="1" x14ac:dyDescent="0.25">
      <c r="A15" s="45">
        <v>4</v>
      </c>
      <c r="B15" s="46" t="s">
        <v>51</v>
      </c>
      <c r="C15" s="34" t="s">
        <v>30</v>
      </c>
      <c r="D15" s="35">
        <v>1</v>
      </c>
      <c r="E15" s="36" t="s">
        <v>16</v>
      </c>
      <c r="F15" s="47">
        <v>1913</v>
      </c>
      <c r="G15" s="37">
        <v>1913</v>
      </c>
      <c r="H15" s="38">
        <v>3826</v>
      </c>
      <c r="I15" s="39" t="s">
        <v>180</v>
      </c>
      <c r="J15" s="40"/>
      <c r="K15" s="41">
        <f>F15</f>
        <v>1913</v>
      </c>
      <c r="L15" s="42"/>
      <c r="N15" s="301"/>
    </row>
    <row r="16" spans="1:14" ht="15" customHeight="1" x14ac:dyDescent="0.25">
      <c r="A16" s="48">
        <v>5</v>
      </c>
      <c r="B16" s="98" t="s">
        <v>31</v>
      </c>
      <c r="C16" s="17" t="s">
        <v>23</v>
      </c>
      <c r="D16" s="18">
        <v>1</v>
      </c>
      <c r="E16" s="49" t="s">
        <v>16</v>
      </c>
      <c r="F16" s="53">
        <v>14598</v>
      </c>
      <c r="G16" s="50">
        <v>14598</v>
      </c>
      <c r="H16" s="51">
        <v>29196</v>
      </c>
      <c r="I16" s="27" t="s">
        <v>180</v>
      </c>
      <c r="J16" s="30"/>
      <c r="K16" s="28">
        <f>F16</f>
        <v>14598</v>
      </c>
      <c r="L16" s="24"/>
      <c r="N16" s="301"/>
    </row>
    <row r="17" spans="1:14" ht="15" customHeight="1" x14ac:dyDescent="0.25">
      <c r="A17" s="48">
        <v>5</v>
      </c>
      <c r="B17" s="52" t="s">
        <v>31</v>
      </c>
      <c r="C17" s="17" t="s">
        <v>20</v>
      </c>
      <c r="D17" s="18">
        <v>1</v>
      </c>
      <c r="E17" s="49" t="s">
        <v>19</v>
      </c>
      <c r="F17" s="53">
        <v>9150</v>
      </c>
      <c r="G17" s="50">
        <v>2287</v>
      </c>
      <c r="H17" s="51">
        <v>11437</v>
      </c>
      <c r="I17" s="54" t="s">
        <v>184</v>
      </c>
      <c r="J17" s="55">
        <f>F17</f>
        <v>9150</v>
      </c>
      <c r="K17" s="56"/>
      <c r="L17" s="24"/>
      <c r="N17" s="301"/>
    </row>
    <row r="18" spans="1:14" ht="15" customHeight="1" x14ac:dyDescent="0.25">
      <c r="A18" s="45">
        <v>6</v>
      </c>
      <c r="B18" s="33" t="s">
        <v>33</v>
      </c>
      <c r="C18" s="34" t="s">
        <v>23</v>
      </c>
      <c r="D18" s="35">
        <v>1</v>
      </c>
      <c r="E18" s="36" t="s">
        <v>16</v>
      </c>
      <c r="F18" s="43">
        <v>25000</v>
      </c>
      <c r="G18" s="37">
        <v>25000</v>
      </c>
      <c r="H18" s="38">
        <v>50000</v>
      </c>
      <c r="I18" s="39" t="s">
        <v>180</v>
      </c>
      <c r="J18" s="58"/>
      <c r="K18" s="41">
        <f>F18</f>
        <v>25000</v>
      </c>
      <c r="L18" s="42"/>
      <c r="N18" s="301"/>
    </row>
    <row r="19" spans="1:14" ht="15" customHeight="1" x14ac:dyDescent="0.25">
      <c r="A19" s="45">
        <v>6</v>
      </c>
      <c r="B19" t="s">
        <v>32</v>
      </c>
      <c r="C19" s="34" t="s">
        <v>20</v>
      </c>
      <c r="D19" s="35">
        <v>1</v>
      </c>
      <c r="E19" s="36" t="s">
        <v>19</v>
      </c>
      <c r="F19" s="43">
        <v>20215</v>
      </c>
      <c r="G19" s="37">
        <v>5054</v>
      </c>
      <c r="H19" s="38">
        <v>25269</v>
      </c>
      <c r="I19" s="39" t="s">
        <v>184</v>
      </c>
      <c r="J19" s="58">
        <f>F19</f>
        <v>20215</v>
      </c>
      <c r="K19" s="41"/>
      <c r="L19" s="42"/>
      <c r="N19" s="301"/>
    </row>
    <row r="20" spans="1:14" ht="15" customHeight="1" x14ac:dyDescent="0.25">
      <c r="A20" s="45">
        <v>6</v>
      </c>
      <c r="B20" s="57" t="s">
        <v>33</v>
      </c>
      <c r="C20" s="34" t="s">
        <v>34</v>
      </c>
      <c r="D20" s="35">
        <v>1</v>
      </c>
      <c r="E20" s="36" t="s">
        <v>19</v>
      </c>
      <c r="F20" s="47">
        <v>84000</v>
      </c>
      <c r="G20" s="37">
        <v>21000</v>
      </c>
      <c r="H20" s="38">
        <v>105000</v>
      </c>
      <c r="I20" s="39" t="s">
        <v>192</v>
      </c>
      <c r="J20" s="58">
        <v>84000</v>
      </c>
      <c r="K20" s="41"/>
      <c r="L20" s="42"/>
      <c r="N20" s="301"/>
    </row>
    <row r="21" spans="1:14" ht="15" customHeight="1" x14ac:dyDescent="0.25">
      <c r="A21" s="48">
        <v>7</v>
      </c>
      <c r="B21" s="44" t="s">
        <v>35</v>
      </c>
      <c r="C21" s="17" t="s">
        <v>23</v>
      </c>
      <c r="D21" s="18">
        <v>1</v>
      </c>
      <c r="E21" s="49" t="s">
        <v>16</v>
      </c>
      <c r="F21" s="53">
        <v>12000</v>
      </c>
      <c r="G21" s="50">
        <v>12000</v>
      </c>
      <c r="H21" s="51">
        <v>24000</v>
      </c>
      <c r="I21" s="54" t="s">
        <v>180</v>
      </c>
      <c r="J21" s="55"/>
      <c r="K21" s="56">
        <f>F21</f>
        <v>12000</v>
      </c>
      <c r="L21" s="24"/>
      <c r="N21" s="301"/>
    </row>
    <row r="22" spans="1:14" ht="15" customHeight="1" x14ac:dyDescent="0.25">
      <c r="A22" s="45">
        <v>8</v>
      </c>
      <c r="B22" s="33" t="s">
        <v>36</v>
      </c>
      <c r="C22" s="100" t="s">
        <v>15</v>
      </c>
      <c r="D22" s="35">
        <v>1</v>
      </c>
      <c r="E22" s="36" t="s">
        <v>16</v>
      </c>
      <c r="F22" s="43">
        <v>50000</v>
      </c>
      <c r="G22" s="37">
        <v>50000</v>
      </c>
      <c r="H22" s="38">
        <v>100000</v>
      </c>
      <c r="I22" s="39" t="s">
        <v>180</v>
      </c>
      <c r="J22" s="58"/>
      <c r="K22" s="41">
        <f>F22</f>
        <v>50000</v>
      </c>
      <c r="L22" s="42"/>
      <c r="N22" s="301"/>
    </row>
    <row r="23" spans="1:14" ht="15" customHeight="1" x14ac:dyDescent="0.25">
      <c r="A23" s="45">
        <v>8</v>
      </c>
      <c r="B23" s="33" t="s">
        <v>36</v>
      </c>
      <c r="C23" s="34" t="s">
        <v>20</v>
      </c>
      <c r="D23" s="35">
        <v>1</v>
      </c>
      <c r="E23" s="36" t="s">
        <v>19</v>
      </c>
      <c r="F23" s="43">
        <v>2960</v>
      </c>
      <c r="G23" s="37">
        <v>740</v>
      </c>
      <c r="H23" s="38">
        <v>3700</v>
      </c>
      <c r="I23" s="39" t="s">
        <v>184</v>
      </c>
      <c r="J23" s="58">
        <f>F23</f>
        <v>2960</v>
      </c>
      <c r="K23" s="41"/>
      <c r="L23" s="42"/>
      <c r="N23" s="301"/>
    </row>
    <row r="24" spans="1:14" ht="15" customHeight="1" x14ac:dyDescent="0.25">
      <c r="A24" s="48">
        <v>9</v>
      </c>
      <c r="B24" s="44" t="s">
        <v>37</v>
      </c>
      <c r="C24" s="99" t="s">
        <v>15</v>
      </c>
      <c r="D24" s="18">
        <v>1</v>
      </c>
      <c r="E24" s="49" t="s">
        <v>16</v>
      </c>
      <c r="F24" s="53">
        <v>50000</v>
      </c>
      <c r="G24" s="50">
        <v>50000</v>
      </c>
      <c r="H24" s="51">
        <v>100000</v>
      </c>
      <c r="I24" s="54" t="s">
        <v>180</v>
      </c>
      <c r="J24" s="55"/>
      <c r="K24" s="56">
        <f>F24</f>
        <v>50000</v>
      </c>
      <c r="L24" s="24"/>
      <c r="N24" s="301"/>
    </row>
    <row r="25" spans="1:14" ht="15" customHeight="1" x14ac:dyDescent="0.25">
      <c r="A25" s="48">
        <v>9</v>
      </c>
      <c r="B25" s="44" t="s">
        <v>37</v>
      </c>
      <c r="C25" s="17" t="s">
        <v>20</v>
      </c>
      <c r="D25" s="18">
        <v>1</v>
      </c>
      <c r="E25" s="49" t="s">
        <v>19</v>
      </c>
      <c r="F25" s="53">
        <v>12500</v>
      </c>
      <c r="G25" s="50">
        <v>3125</v>
      </c>
      <c r="H25" s="51">
        <v>15625</v>
      </c>
      <c r="I25" s="54" t="s">
        <v>184</v>
      </c>
      <c r="J25" s="55">
        <f>F25</f>
        <v>12500</v>
      </c>
      <c r="K25" s="56"/>
      <c r="L25" s="24"/>
      <c r="N25" s="301"/>
    </row>
    <row r="26" spans="1:14" ht="15" customHeight="1" x14ac:dyDescent="0.25">
      <c r="A26" s="48">
        <v>9</v>
      </c>
      <c r="B26" s="44" t="s">
        <v>37</v>
      </c>
      <c r="C26" s="17" t="s">
        <v>27</v>
      </c>
      <c r="D26" s="18">
        <v>2</v>
      </c>
      <c r="E26" s="49" t="s">
        <v>19</v>
      </c>
      <c r="F26" s="53">
        <v>80000</v>
      </c>
      <c r="G26" s="50">
        <v>20000</v>
      </c>
      <c r="H26" s="51">
        <v>100000</v>
      </c>
      <c r="I26" s="54" t="s">
        <v>195</v>
      </c>
      <c r="J26" s="55">
        <f>F26</f>
        <v>80000</v>
      </c>
      <c r="K26" s="56"/>
      <c r="L26" s="24"/>
      <c r="N26" s="301"/>
    </row>
    <row r="27" spans="1:14" ht="15" customHeight="1" x14ac:dyDescent="0.25">
      <c r="A27" s="45">
        <v>10</v>
      </c>
      <c r="B27" s="33" t="s">
        <v>38</v>
      </c>
      <c r="C27" s="34" t="s">
        <v>23</v>
      </c>
      <c r="D27" s="35">
        <v>1</v>
      </c>
      <c r="E27" s="36" t="s">
        <v>16</v>
      </c>
      <c r="F27" s="43">
        <v>25000</v>
      </c>
      <c r="G27" s="37">
        <v>25000</v>
      </c>
      <c r="H27" s="38">
        <v>50000</v>
      </c>
      <c r="I27" s="39" t="s">
        <v>180</v>
      </c>
      <c r="J27" s="58"/>
      <c r="K27" s="41">
        <f>F27</f>
        <v>25000</v>
      </c>
      <c r="L27" s="42"/>
      <c r="N27" s="301"/>
    </row>
    <row r="28" spans="1:14" ht="15" customHeight="1" x14ac:dyDescent="0.25">
      <c r="A28" s="45">
        <v>10</v>
      </c>
      <c r="B28" s="33" t="s">
        <v>38</v>
      </c>
      <c r="C28" s="34" t="s">
        <v>27</v>
      </c>
      <c r="D28" s="35">
        <v>1</v>
      </c>
      <c r="E28" s="36" t="s">
        <v>19</v>
      </c>
      <c r="F28" s="43">
        <v>40000</v>
      </c>
      <c r="G28" s="37">
        <v>10000</v>
      </c>
      <c r="H28" s="38">
        <v>50000</v>
      </c>
      <c r="I28" s="39" t="s">
        <v>195</v>
      </c>
      <c r="J28" s="58">
        <f>F28</f>
        <v>40000</v>
      </c>
      <c r="K28" s="41"/>
      <c r="L28" s="42"/>
      <c r="N28" s="301"/>
    </row>
    <row r="29" spans="1:14" ht="15" customHeight="1" x14ac:dyDescent="0.25">
      <c r="A29" s="25">
        <v>11</v>
      </c>
      <c r="B29" s="44" t="s">
        <v>39</v>
      </c>
      <c r="C29" s="101" t="s">
        <v>15</v>
      </c>
      <c r="D29" s="59">
        <v>1</v>
      </c>
      <c r="E29" s="60" t="s">
        <v>16</v>
      </c>
      <c r="F29" s="62">
        <v>25000</v>
      </c>
      <c r="G29" s="20">
        <v>25000</v>
      </c>
      <c r="H29" s="21">
        <v>50000</v>
      </c>
      <c r="I29" s="27" t="s">
        <v>180</v>
      </c>
      <c r="J29" s="61"/>
      <c r="K29" s="62">
        <f>F29</f>
        <v>25000</v>
      </c>
      <c r="L29" s="63"/>
      <c r="N29" s="301"/>
    </row>
    <row r="30" spans="1:14" ht="15" customHeight="1" x14ac:dyDescent="0.25">
      <c r="A30" s="25">
        <v>11</v>
      </c>
      <c r="B30" s="44" t="s">
        <v>40</v>
      </c>
      <c r="C30" s="17" t="s">
        <v>20</v>
      </c>
      <c r="D30" s="102">
        <v>1</v>
      </c>
      <c r="E30" s="64" t="s">
        <v>19</v>
      </c>
      <c r="F30" s="62">
        <v>12121</v>
      </c>
      <c r="G30" s="20">
        <v>3031</v>
      </c>
      <c r="H30" s="21">
        <v>15152</v>
      </c>
      <c r="I30" s="27" t="s">
        <v>184</v>
      </c>
      <c r="J30" s="61">
        <f>F30</f>
        <v>12121</v>
      </c>
      <c r="K30" s="62"/>
      <c r="L30" s="63"/>
      <c r="N30" s="301"/>
    </row>
    <row r="31" spans="1:14" ht="15" customHeight="1" x14ac:dyDescent="0.25">
      <c r="A31" s="65">
        <v>12</v>
      </c>
      <c r="B31" s="33" t="s">
        <v>53</v>
      </c>
      <c r="C31" s="34" t="s">
        <v>52</v>
      </c>
      <c r="D31" s="66">
        <v>1</v>
      </c>
      <c r="E31" s="36" t="s">
        <v>19</v>
      </c>
      <c r="F31" s="70">
        <v>64000</v>
      </c>
      <c r="G31" s="37">
        <v>16000</v>
      </c>
      <c r="H31" s="38">
        <v>80000</v>
      </c>
      <c r="I31" s="39" t="s">
        <v>195</v>
      </c>
      <c r="J31" s="67">
        <f>F31</f>
        <v>64000</v>
      </c>
      <c r="K31" s="68"/>
      <c r="L31" s="69"/>
      <c r="N31" s="301"/>
    </row>
    <row r="32" spans="1:14" ht="15" customHeight="1" x14ac:dyDescent="0.25">
      <c r="A32" s="71">
        <v>13</v>
      </c>
      <c r="B32" s="72" t="s">
        <v>41</v>
      </c>
      <c r="C32" s="71" t="s">
        <v>18</v>
      </c>
      <c r="D32" s="73">
        <v>1</v>
      </c>
      <c r="E32" s="74" t="s">
        <v>19</v>
      </c>
      <c r="F32" s="75">
        <v>60800</v>
      </c>
      <c r="G32" s="76">
        <v>15000</v>
      </c>
      <c r="H32" s="77">
        <v>75800</v>
      </c>
      <c r="I32" s="78" t="s">
        <v>185</v>
      </c>
      <c r="J32" s="79">
        <f t="shared" ref="J32:J35" si="0">F32</f>
        <v>60800</v>
      </c>
      <c r="K32" s="80"/>
      <c r="L32" s="81"/>
      <c r="N32" s="301"/>
    </row>
    <row r="33" spans="1:14" ht="15" customHeight="1" x14ac:dyDescent="0.25">
      <c r="A33" s="71">
        <v>13</v>
      </c>
      <c r="B33" s="72" t="s">
        <v>42</v>
      </c>
      <c r="C33" s="82" t="s">
        <v>43</v>
      </c>
      <c r="D33" s="73">
        <v>1</v>
      </c>
      <c r="E33" s="83" t="s">
        <v>19</v>
      </c>
      <c r="F33" s="75">
        <v>40000</v>
      </c>
      <c r="G33" s="84">
        <v>13884</v>
      </c>
      <c r="H33" s="85">
        <v>53884</v>
      </c>
      <c r="I33" s="86" t="s">
        <v>187</v>
      </c>
      <c r="J33" s="79">
        <f t="shared" si="0"/>
        <v>40000</v>
      </c>
      <c r="K33" s="80"/>
      <c r="L33" s="81"/>
      <c r="N33" s="301"/>
    </row>
    <row r="34" spans="1:14" ht="15" customHeight="1" x14ac:dyDescent="0.25">
      <c r="A34" s="71">
        <v>13</v>
      </c>
      <c r="B34" s="72" t="s">
        <v>44</v>
      </c>
      <c r="C34" s="82" t="s">
        <v>43</v>
      </c>
      <c r="D34" s="73">
        <v>1</v>
      </c>
      <c r="E34" s="74" t="s">
        <v>19</v>
      </c>
      <c r="F34" s="87">
        <v>23333</v>
      </c>
      <c r="G34" s="84">
        <v>5834</v>
      </c>
      <c r="H34" s="85">
        <v>29167</v>
      </c>
      <c r="I34" s="86" t="s">
        <v>187</v>
      </c>
      <c r="J34" s="79">
        <f t="shared" si="0"/>
        <v>23333</v>
      </c>
      <c r="K34" s="80"/>
      <c r="L34" s="81"/>
      <c r="N34" s="301"/>
    </row>
    <row r="35" spans="1:14" ht="15" customHeight="1" x14ac:dyDescent="0.25">
      <c r="A35" s="71">
        <v>13</v>
      </c>
      <c r="B35" s="72" t="s">
        <v>45</v>
      </c>
      <c r="C35" s="71" t="s">
        <v>18</v>
      </c>
      <c r="D35" s="73">
        <v>1</v>
      </c>
      <c r="E35" s="74" t="s">
        <v>19</v>
      </c>
      <c r="F35" s="75">
        <v>38220</v>
      </c>
      <c r="G35" s="76">
        <v>9555</v>
      </c>
      <c r="H35" s="77">
        <v>47775</v>
      </c>
      <c r="I35" s="78" t="s">
        <v>185</v>
      </c>
      <c r="J35" s="79">
        <f t="shared" si="0"/>
        <v>38220</v>
      </c>
      <c r="K35" s="80"/>
      <c r="L35" s="81"/>
      <c r="N35" s="301"/>
    </row>
    <row r="36" spans="1:14" ht="15" customHeight="1" thickBot="1" x14ac:dyDescent="0.3">
      <c r="A36" s="71">
        <v>13</v>
      </c>
      <c r="B36" s="71" t="s">
        <v>46</v>
      </c>
      <c r="C36" s="82" t="s">
        <v>47</v>
      </c>
      <c r="D36" s="73">
        <v>1</v>
      </c>
      <c r="E36" s="74" t="s">
        <v>48</v>
      </c>
      <c r="F36" s="75">
        <v>132617</v>
      </c>
      <c r="G36" s="76"/>
      <c r="H36" s="77">
        <v>132617</v>
      </c>
      <c r="I36" s="78" t="s">
        <v>179</v>
      </c>
      <c r="J36" s="79"/>
      <c r="K36" s="80"/>
      <c r="L36" s="81">
        <f>F36</f>
        <v>132617</v>
      </c>
      <c r="N36" s="301"/>
    </row>
    <row r="37" spans="1:14" ht="16.5" thickTop="1" thickBot="1" x14ac:dyDescent="0.3">
      <c r="A37" s="88"/>
      <c r="B37" s="89" t="s">
        <v>49</v>
      </c>
      <c r="C37" s="90"/>
      <c r="D37" s="90"/>
      <c r="E37" s="91"/>
      <c r="F37" s="91">
        <f>SUM(F4:F36)</f>
        <v>1326179</v>
      </c>
      <c r="G37" s="91">
        <f>SUM(G4:G36)</f>
        <v>642209</v>
      </c>
      <c r="H37" s="91">
        <f>SUM(H4:H36)</f>
        <v>1968388</v>
      </c>
      <c r="I37" s="92"/>
      <c r="J37" s="91">
        <f>SUM(J4:J36)</f>
        <v>740051</v>
      </c>
      <c r="K37" s="91">
        <f>SUM(K4:K36)</f>
        <v>453511</v>
      </c>
      <c r="L37" s="93">
        <f>L36</f>
        <v>132617</v>
      </c>
    </row>
    <row r="38" spans="1:14" ht="16.5" thickTop="1" thickBot="1" x14ac:dyDescent="0.3">
      <c r="C38" s="94"/>
      <c r="E38" s="95"/>
      <c r="F38" s="96"/>
      <c r="J38" s="97">
        <f>J37/F37</f>
        <v>0.55803251295639578</v>
      </c>
      <c r="K38" s="97">
        <f>K37/F37</f>
        <v>0.34196816568502442</v>
      </c>
      <c r="L38" s="97">
        <f>L37/F37</f>
        <v>9.9999321358579793E-2</v>
      </c>
    </row>
  </sheetData>
  <mergeCells count="3">
    <mergeCell ref="B1:C1"/>
    <mergeCell ref="E1:H1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D84B-10E8-43DD-9BF7-E55003C65B94}">
  <dimension ref="A1:N32"/>
  <sheetViews>
    <sheetView workbookViewId="0">
      <selection activeCell="P25" sqref="P25"/>
    </sheetView>
  </sheetViews>
  <sheetFormatPr defaultRowHeight="15" x14ac:dyDescent="0.25"/>
  <cols>
    <col min="2" max="2" width="36.140625" customWidth="1"/>
    <col min="3" max="3" width="37.140625" customWidth="1"/>
    <col min="6" max="6" width="14.28515625" customWidth="1"/>
    <col min="7" max="7" width="13.5703125" customWidth="1"/>
    <col min="8" max="8" width="12.7109375" customWidth="1"/>
    <col min="10" max="10" width="11.28515625" customWidth="1"/>
    <col min="11" max="11" width="11.42578125" customWidth="1"/>
    <col min="12" max="12" width="13" customWidth="1"/>
    <col min="14" max="14" width="10" bestFit="1" customWidth="1"/>
  </cols>
  <sheetData>
    <row r="1" spans="1:14" ht="16.5" thickBot="1" x14ac:dyDescent="0.3">
      <c r="A1" s="1"/>
      <c r="B1" s="296" t="s">
        <v>62</v>
      </c>
      <c r="C1" s="296"/>
      <c r="D1" s="2"/>
      <c r="E1" s="297" t="s">
        <v>0</v>
      </c>
      <c r="F1" s="298"/>
      <c r="G1" s="298"/>
      <c r="H1" s="299"/>
      <c r="I1" s="1"/>
      <c r="J1" s="1"/>
      <c r="K1" s="1"/>
      <c r="L1" s="2"/>
    </row>
    <row r="2" spans="1:14" ht="16.5" thickBot="1" x14ac:dyDescent="0.3">
      <c r="A2" s="103" t="s">
        <v>1</v>
      </c>
      <c r="B2" s="4"/>
      <c r="E2" s="300" t="s">
        <v>2</v>
      </c>
      <c r="F2" s="300"/>
      <c r="G2" s="5"/>
      <c r="H2" s="6">
        <v>687286</v>
      </c>
      <c r="J2" s="1"/>
      <c r="L2" s="7"/>
    </row>
    <row r="3" spans="1:14" ht="30.75" thickBot="1" x14ac:dyDescent="0.3">
      <c r="A3" s="104" t="s">
        <v>3</v>
      </c>
      <c r="B3" s="105" t="s">
        <v>4</v>
      </c>
      <c r="C3" s="105" t="s">
        <v>5</v>
      </c>
      <c r="D3" s="106" t="s">
        <v>6</v>
      </c>
      <c r="E3" s="107" t="s">
        <v>7</v>
      </c>
      <c r="F3" s="107" t="s">
        <v>8</v>
      </c>
      <c r="G3" s="108" t="s">
        <v>9</v>
      </c>
      <c r="H3" s="109" t="s">
        <v>10</v>
      </c>
      <c r="I3" s="105" t="s">
        <v>11</v>
      </c>
      <c r="J3" s="107" t="s">
        <v>12</v>
      </c>
      <c r="K3" s="110" t="s">
        <v>13</v>
      </c>
      <c r="L3" s="111" t="s">
        <v>14</v>
      </c>
    </row>
    <row r="4" spans="1:14" ht="15" customHeight="1" x14ac:dyDescent="0.25">
      <c r="A4" s="48">
        <v>14</v>
      </c>
      <c r="B4" s="48" t="s">
        <v>54</v>
      </c>
      <c r="C4" s="181" t="s">
        <v>15</v>
      </c>
      <c r="D4" s="112">
        <v>1</v>
      </c>
      <c r="E4" s="19" t="s">
        <v>16</v>
      </c>
      <c r="F4" s="26">
        <v>75000</v>
      </c>
      <c r="G4" s="113">
        <v>75000</v>
      </c>
      <c r="H4" s="114">
        <v>150000</v>
      </c>
      <c r="I4" s="115" t="s">
        <v>180</v>
      </c>
      <c r="J4" s="116"/>
      <c r="K4" s="23">
        <f>F4</f>
        <v>75000</v>
      </c>
      <c r="L4" s="117"/>
      <c r="N4" s="301"/>
    </row>
    <row r="5" spans="1:14" ht="15" customHeight="1" x14ac:dyDescent="0.25">
      <c r="A5" s="25">
        <v>14</v>
      </c>
      <c r="B5" s="25" t="s">
        <v>54</v>
      </c>
      <c r="C5" s="118" t="s">
        <v>20</v>
      </c>
      <c r="D5" s="119">
        <v>1</v>
      </c>
      <c r="E5" s="120" t="s">
        <v>19</v>
      </c>
      <c r="F5" s="121">
        <v>8000</v>
      </c>
      <c r="G5" s="122">
        <v>2000</v>
      </c>
      <c r="H5" s="123">
        <v>10000</v>
      </c>
      <c r="I5" s="124" t="s">
        <v>184</v>
      </c>
      <c r="J5" s="125">
        <f t="shared" ref="J5:J11" si="0">F5</f>
        <v>8000</v>
      </c>
      <c r="K5" s="126"/>
      <c r="L5" s="127"/>
      <c r="N5" s="301"/>
    </row>
    <row r="6" spans="1:14" ht="15" customHeight="1" x14ac:dyDescent="0.25">
      <c r="A6" s="65">
        <v>15</v>
      </c>
      <c r="B6" s="65" t="s">
        <v>55</v>
      </c>
      <c r="C6" s="128" t="s">
        <v>23</v>
      </c>
      <c r="D6" s="129">
        <v>1</v>
      </c>
      <c r="E6" s="130" t="s">
        <v>16</v>
      </c>
      <c r="F6" s="68">
        <v>20405</v>
      </c>
      <c r="G6" s="131">
        <v>20405</v>
      </c>
      <c r="H6" s="132">
        <v>40810</v>
      </c>
      <c r="I6" s="133" t="s">
        <v>180</v>
      </c>
      <c r="J6" s="134">
        <f t="shared" si="0"/>
        <v>20405</v>
      </c>
      <c r="K6" s="135"/>
      <c r="L6" s="136"/>
      <c r="N6" s="301"/>
    </row>
    <row r="7" spans="1:14" ht="15" customHeight="1" x14ac:dyDescent="0.25">
      <c r="A7" s="65">
        <v>15</v>
      </c>
      <c r="B7" s="65" t="s">
        <v>55</v>
      </c>
      <c r="C7" s="128" t="s">
        <v>60</v>
      </c>
      <c r="D7" s="129">
        <v>1</v>
      </c>
      <c r="E7" s="130" t="s">
        <v>16</v>
      </c>
      <c r="F7" s="68">
        <v>1600</v>
      </c>
      <c r="G7" s="131">
        <v>1600</v>
      </c>
      <c r="H7" s="132">
        <v>3200</v>
      </c>
      <c r="I7" s="133" t="s">
        <v>180</v>
      </c>
      <c r="J7" s="134"/>
      <c r="K7" s="135">
        <f>F7</f>
        <v>1600</v>
      </c>
      <c r="L7" s="136"/>
      <c r="N7" s="301"/>
    </row>
    <row r="8" spans="1:14" ht="15" customHeight="1" x14ac:dyDescent="0.25">
      <c r="A8" s="137">
        <v>15</v>
      </c>
      <c r="B8" s="137" t="s">
        <v>55</v>
      </c>
      <c r="C8" s="138" t="s">
        <v>20</v>
      </c>
      <c r="D8" s="129">
        <v>1</v>
      </c>
      <c r="E8" s="130" t="s">
        <v>19</v>
      </c>
      <c r="F8" s="68">
        <v>640</v>
      </c>
      <c r="G8" s="131">
        <v>160</v>
      </c>
      <c r="H8" s="132">
        <v>800</v>
      </c>
      <c r="I8" s="133" t="s">
        <v>184</v>
      </c>
      <c r="J8" s="134">
        <f t="shared" si="0"/>
        <v>640</v>
      </c>
      <c r="K8" s="135"/>
      <c r="L8" s="136"/>
      <c r="N8" s="301"/>
    </row>
    <row r="9" spans="1:14" ht="15" customHeight="1" x14ac:dyDescent="0.25">
      <c r="A9" s="137">
        <v>15</v>
      </c>
      <c r="B9" s="137" t="s">
        <v>55</v>
      </c>
      <c r="C9" s="138" t="s">
        <v>18</v>
      </c>
      <c r="D9" s="129">
        <v>1</v>
      </c>
      <c r="E9" s="130" t="s">
        <v>19</v>
      </c>
      <c r="F9" s="68">
        <v>48800</v>
      </c>
      <c r="G9" s="131">
        <v>12200</v>
      </c>
      <c r="H9" s="132">
        <v>61000</v>
      </c>
      <c r="I9" s="133" t="s">
        <v>185</v>
      </c>
      <c r="J9" s="134">
        <f t="shared" si="0"/>
        <v>48800</v>
      </c>
      <c r="K9" s="135"/>
      <c r="L9" s="136"/>
      <c r="N9" s="301"/>
    </row>
    <row r="10" spans="1:14" ht="15" customHeight="1" x14ac:dyDescent="0.25">
      <c r="A10" s="137">
        <v>15</v>
      </c>
      <c r="B10" s="137" t="s">
        <v>55</v>
      </c>
      <c r="C10" s="138" t="s">
        <v>29</v>
      </c>
      <c r="D10" s="129">
        <v>1</v>
      </c>
      <c r="E10" s="130" t="s">
        <v>19</v>
      </c>
      <c r="F10" s="68">
        <v>240</v>
      </c>
      <c r="G10" s="131">
        <v>60</v>
      </c>
      <c r="H10" s="132">
        <v>300</v>
      </c>
      <c r="I10" s="133" t="s">
        <v>187</v>
      </c>
      <c r="J10" s="134">
        <f t="shared" si="0"/>
        <v>240</v>
      </c>
      <c r="K10" s="135"/>
      <c r="L10" s="136"/>
      <c r="N10" s="301"/>
    </row>
    <row r="11" spans="1:14" ht="15" customHeight="1" x14ac:dyDescent="0.25">
      <c r="A11" s="137">
        <v>15</v>
      </c>
      <c r="B11" s="137" t="s">
        <v>55</v>
      </c>
      <c r="C11" s="138" t="s">
        <v>56</v>
      </c>
      <c r="D11" s="129">
        <v>1</v>
      </c>
      <c r="E11" s="130" t="s">
        <v>19</v>
      </c>
      <c r="F11" s="68">
        <v>120000</v>
      </c>
      <c r="G11" s="131">
        <v>30000</v>
      </c>
      <c r="H11" s="132">
        <v>150000</v>
      </c>
      <c r="I11" s="133" t="s">
        <v>211</v>
      </c>
      <c r="J11" s="134">
        <f t="shared" si="0"/>
        <v>120000</v>
      </c>
      <c r="K11" s="135"/>
      <c r="L11" s="136"/>
      <c r="N11" s="301"/>
    </row>
    <row r="12" spans="1:14" ht="15" customHeight="1" x14ac:dyDescent="0.25">
      <c r="A12" s="25">
        <v>1</v>
      </c>
      <c r="B12" s="25" t="s">
        <v>17</v>
      </c>
      <c r="C12" s="182" t="s">
        <v>23</v>
      </c>
      <c r="D12" s="119">
        <v>1</v>
      </c>
      <c r="E12" s="120" t="s">
        <v>16</v>
      </c>
      <c r="F12" s="121">
        <v>75000</v>
      </c>
      <c r="G12" s="122">
        <v>75000</v>
      </c>
      <c r="H12" s="123">
        <v>150000</v>
      </c>
      <c r="I12" s="124" t="s">
        <v>180</v>
      </c>
      <c r="J12" s="125"/>
      <c r="K12" s="126">
        <f>F12</f>
        <v>75000</v>
      </c>
      <c r="L12" s="127"/>
      <c r="N12" s="301"/>
    </row>
    <row r="13" spans="1:14" ht="15" customHeight="1" x14ac:dyDescent="0.25">
      <c r="A13" s="25">
        <v>1</v>
      </c>
      <c r="B13" s="25" t="s">
        <v>17</v>
      </c>
      <c r="C13" s="118" t="s">
        <v>20</v>
      </c>
      <c r="D13" s="119">
        <v>1</v>
      </c>
      <c r="E13" s="120" t="s">
        <v>19</v>
      </c>
      <c r="F13" s="121">
        <v>4000</v>
      </c>
      <c r="G13" s="122">
        <v>1000</v>
      </c>
      <c r="H13" s="123">
        <v>5000</v>
      </c>
      <c r="I13" s="139" t="s">
        <v>184</v>
      </c>
      <c r="J13" s="140">
        <f>F13</f>
        <v>4000</v>
      </c>
      <c r="K13" s="141"/>
      <c r="L13" s="127"/>
      <c r="N13" s="301"/>
    </row>
    <row r="14" spans="1:14" ht="15" customHeight="1" x14ac:dyDescent="0.25">
      <c r="A14" s="25">
        <v>1</v>
      </c>
      <c r="B14" s="25" t="s">
        <v>17</v>
      </c>
      <c r="C14" s="118" t="s">
        <v>18</v>
      </c>
      <c r="D14" s="119">
        <v>1</v>
      </c>
      <c r="E14" s="120" t="s">
        <v>19</v>
      </c>
      <c r="F14" s="121">
        <v>9600</v>
      </c>
      <c r="G14" s="122">
        <v>2400</v>
      </c>
      <c r="H14" s="123">
        <v>12000</v>
      </c>
      <c r="I14" s="139" t="s">
        <v>185</v>
      </c>
      <c r="J14" s="140">
        <f>F14</f>
        <v>9600</v>
      </c>
      <c r="K14" s="142"/>
      <c r="L14" s="127"/>
      <c r="N14" s="301"/>
    </row>
    <row r="15" spans="1:14" ht="15" customHeight="1" x14ac:dyDescent="0.25">
      <c r="A15" s="65">
        <v>16</v>
      </c>
      <c r="B15" s="65" t="s">
        <v>57</v>
      </c>
      <c r="C15" s="128" t="s">
        <v>23</v>
      </c>
      <c r="D15" s="66">
        <v>1</v>
      </c>
      <c r="E15" s="145" t="s">
        <v>16</v>
      </c>
      <c r="F15" s="68">
        <v>3951</v>
      </c>
      <c r="G15" s="131">
        <v>3952</v>
      </c>
      <c r="H15" s="132">
        <v>7903</v>
      </c>
      <c r="I15" s="133" t="s">
        <v>180</v>
      </c>
      <c r="J15" s="134"/>
      <c r="K15" s="68">
        <f>F15</f>
        <v>3951</v>
      </c>
      <c r="L15" s="146"/>
      <c r="N15" s="301"/>
    </row>
    <row r="16" spans="1:14" ht="15" customHeight="1" x14ac:dyDescent="0.25">
      <c r="A16" s="65">
        <v>16</v>
      </c>
      <c r="B16" s="65" t="s">
        <v>57</v>
      </c>
      <c r="C16" s="128" t="s">
        <v>20</v>
      </c>
      <c r="D16" s="66">
        <v>1</v>
      </c>
      <c r="E16" s="145" t="s">
        <v>19</v>
      </c>
      <c r="F16" s="68">
        <v>640</v>
      </c>
      <c r="G16" s="131">
        <v>160</v>
      </c>
      <c r="H16" s="132">
        <v>800</v>
      </c>
      <c r="I16" s="133" t="s">
        <v>184</v>
      </c>
      <c r="J16" s="134">
        <f>F16</f>
        <v>640</v>
      </c>
      <c r="K16" s="68"/>
      <c r="L16" s="146"/>
      <c r="N16" s="301"/>
    </row>
    <row r="17" spans="1:14" ht="15" customHeight="1" x14ac:dyDescent="0.25">
      <c r="A17" s="25">
        <v>4</v>
      </c>
      <c r="B17" s="52" t="s">
        <v>51</v>
      </c>
      <c r="C17" s="118" t="s">
        <v>30</v>
      </c>
      <c r="D17" s="147">
        <v>1</v>
      </c>
      <c r="E17" s="60" t="s">
        <v>16</v>
      </c>
      <c r="F17" s="62">
        <v>337</v>
      </c>
      <c r="G17" s="148">
        <v>338</v>
      </c>
      <c r="H17" s="149">
        <v>675</v>
      </c>
      <c r="I17" s="139" t="s">
        <v>180</v>
      </c>
      <c r="J17" s="143"/>
      <c r="K17" s="62">
        <f>F17</f>
        <v>337</v>
      </c>
      <c r="L17" s="144"/>
      <c r="N17" s="301"/>
    </row>
    <row r="18" spans="1:14" ht="15" customHeight="1" x14ac:dyDescent="0.25">
      <c r="A18" s="65">
        <v>5</v>
      </c>
      <c r="B18" s="65" t="s">
        <v>31</v>
      </c>
      <c r="C18" s="128" t="s">
        <v>23</v>
      </c>
      <c r="D18" s="129">
        <v>1</v>
      </c>
      <c r="E18" s="130" t="s">
        <v>16</v>
      </c>
      <c r="F18" s="68">
        <v>28056</v>
      </c>
      <c r="G18" s="131">
        <v>28056</v>
      </c>
      <c r="H18" s="132">
        <v>56112</v>
      </c>
      <c r="I18" s="133" t="s">
        <v>180</v>
      </c>
      <c r="J18" s="134"/>
      <c r="K18" s="68">
        <f>F18</f>
        <v>28056</v>
      </c>
      <c r="L18" s="146"/>
      <c r="N18" s="301"/>
    </row>
    <row r="19" spans="1:14" ht="15" customHeight="1" x14ac:dyDescent="0.25">
      <c r="A19" s="65">
        <v>5</v>
      </c>
      <c r="B19" s="65" t="s">
        <v>31</v>
      </c>
      <c r="C19" s="128" t="s">
        <v>29</v>
      </c>
      <c r="D19" s="129">
        <v>1</v>
      </c>
      <c r="E19" s="130" t="s">
        <v>19</v>
      </c>
      <c r="F19" s="68">
        <v>18874</v>
      </c>
      <c r="G19" s="131">
        <v>4719</v>
      </c>
      <c r="H19" s="132">
        <v>23593</v>
      </c>
      <c r="I19" s="133" t="s">
        <v>187</v>
      </c>
      <c r="J19" s="134">
        <f>F19</f>
        <v>18874</v>
      </c>
      <c r="K19" s="68"/>
      <c r="L19" s="146"/>
      <c r="N19" s="301"/>
    </row>
    <row r="20" spans="1:14" ht="15" customHeight="1" x14ac:dyDescent="0.25">
      <c r="A20" s="65">
        <v>5</v>
      </c>
      <c r="B20" s="65" t="s">
        <v>31</v>
      </c>
      <c r="C20" s="128" t="s">
        <v>20</v>
      </c>
      <c r="D20" s="129">
        <v>1</v>
      </c>
      <c r="E20" s="130" t="s">
        <v>19</v>
      </c>
      <c r="F20" s="68">
        <v>5373</v>
      </c>
      <c r="G20" s="131">
        <v>1343</v>
      </c>
      <c r="H20" s="132">
        <v>6716</v>
      </c>
      <c r="I20" s="133" t="s">
        <v>184</v>
      </c>
      <c r="J20" s="134">
        <f>F20</f>
        <v>5373</v>
      </c>
      <c r="K20" s="68"/>
      <c r="L20" s="146"/>
      <c r="N20" s="301"/>
    </row>
    <row r="21" spans="1:14" ht="15" customHeight="1" x14ac:dyDescent="0.25">
      <c r="A21" s="25">
        <v>17</v>
      </c>
      <c r="B21" s="25" t="s">
        <v>58</v>
      </c>
      <c r="C21" s="182" t="s">
        <v>23</v>
      </c>
      <c r="D21" s="147">
        <v>1</v>
      </c>
      <c r="E21" s="60" t="s">
        <v>16</v>
      </c>
      <c r="F21" s="151">
        <v>33929</v>
      </c>
      <c r="G21" s="122">
        <v>33929</v>
      </c>
      <c r="H21" s="150">
        <v>67858</v>
      </c>
      <c r="I21" s="124" t="s">
        <v>180</v>
      </c>
      <c r="J21" s="143"/>
      <c r="K21" s="62">
        <f>F21</f>
        <v>33929</v>
      </c>
      <c r="L21" s="144"/>
      <c r="N21" s="301"/>
    </row>
    <row r="22" spans="1:14" ht="15" customHeight="1" x14ac:dyDescent="0.25">
      <c r="A22" s="25">
        <v>17</v>
      </c>
      <c r="B22" s="25" t="s">
        <v>58</v>
      </c>
      <c r="C22" s="118" t="s">
        <v>59</v>
      </c>
      <c r="D22" s="147">
        <v>11</v>
      </c>
      <c r="E22" s="60" t="s">
        <v>19</v>
      </c>
      <c r="F22" s="151">
        <v>4401</v>
      </c>
      <c r="G22" s="122">
        <v>1101</v>
      </c>
      <c r="H22" s="150">
        <v>5502</v>
      </c>
      <c r="I22" s="124" t="s">
        <v>209</v>
      </c>
      <c r="J22" s="143">
        <f>F22</f>
        <v>4401</v>
      </c>
      <c r="K22" s="62"/>
      <c r="L22" s="144"/>
      <c r="N22" s="301"/>
    </row>
    <row r="23" spans="1:14" ht="15" customHeight="1" x14ac:dyDescent="0.25">
      <c r="A23" s="25">
        <v>17</v>
      </c>
      <c r="B23" s="25" t="s">
        <v>58</v>
      </c>
      <c r="C23" s="118" t="s">
        <v>43</v>
      </c>
      <c r="D23" s="147">
        <v>1</v>
      </c>
      <c r="E23" s="60" t="s">
        <v>19</v>
      </c>
      <c r="F23" s="151">
        <v>8083</v>
      </c>
      <c r="G23" s="122">
        <v>2021</v>
      </c>
      <c r="H23" s="150">
        <v>10104</v>
      </c>
      <c r="I23" s="124" t="s">
        <v>187</v>
      </c>
      <c r="J23" s="143">
        <f>F23</f>
        <v>8083</v>
      </c>
      <c r="K23" s="62"/>
      <c r="L23" s="144"/>
      <c r="N23" s="301"/>
    </row>
    <row r="24" spans="1:14" ht="15" customHeight="1" x14ac:dyDescent="0.25">
      <c r="A24" s="25">
        <v>17</v>
      </c>
      <c r="B24" s="25" t="s">
        <v>58</v>
      </c>
      <c r="C24" s="118" t="s">
        <v>20</v>
      </c>
      <c r="D24" s="147">
        <v>1</v>
      </c>
      <c r="E24" s="60" t="s">
        <v>19</v>
      </c>
      <c r="F24" s="151">
        <v>5000</v>
      </c>
      <c r="G24" s="122">
        <v>1250</v>
      </c>
      <c r="H24" s="150">
        <v>6250</v>
      </c>
      <c r="I24" s="124" t="s">
        <v>184</v>
      </c>
      <c r="J24" s="143">
        <f>F24</f>
        <v>5000</v>
      </c>
      <c r="K24" s="62"/>
      <c r="L24" s="144"/>
      <c r="N24" s="301"/>
    </row>
    <row r="25" spans="1:14" ht="15" customHeight="1" x14ac:dyDescent="0.25">
      <c r="A25" s="25">
        <v>17</v>
      </c>
      <c r="B25" s="25" t="s">
        <v>58</v>
      </c>
      <c r="C25" s="118" t="s">
        <v>60</v>
      </c>
      <c r="D25" s="147">
        <v>1</v>
      </c>
      <c r="E25" s="60" t="s">
        <v>16</v>
      </c>
      <c r="F25" s="151">
        <v>1000</v>
      </c>
      <c r="G25" s="122">
        <v>1000</v>
      </c>
      <c r="H25" s="150">
        <v>2000</v>
      </c>
      <c r="I25" s="124" t="s">
        <v>180</v>
      </c>
      <c r="J25" s="143"/>
      <c r="K25" s="62">
        <f>F25</f>
        <v>1000</v>
      </c>
      <c r="L25" s="144"/>
      <c r="N25" s="301"/>
    </row>
    <row r="26" spans="1:14" ht="15" customHeight="1" x14ac:dyDescent="0.25">
      <c r="A26" s="71">
        <v>13</v>
      </c>
      <c r="B26" s="71" t="s">
        <v>61</v>
      </c>
      <c r="C26" s="82" t="s">
        <v>63</v>
      </c>
      <c r="D26" s="73">
        <v>1</v>
      </c>
      <c r="E26" s="83" t="s">
        <v>19</v>
      </c>
      <c r="F26" s="75">
        <v>36246</v>
      </c>
      <c r="G26" s="84">
        <v>9062</v>
      </c>
      <c r="H26" s="85">
        <v>45308</v>
      </c>
      <c r="I26" s="152" t="s">
        <v>185</v>
      </c>
      <c r="J26" s="153">
        <f>F26</f>
        <v>36246</v>
      </c>
      <c r="K26" s="154"/>
      <c r="L26" s="155"/>
      <c r="N26" s="301"/>
    </row>
    <row r="27" spans="1:14" ht="15" customHeight="1" x14ac:dyDescent="0.25">
      <c r="A27" s="71">
        <v>13</v>
      </c>
      <c r="B27" s="71" t="s">
        <v>61</v>
      </c>
      <c r="C27" s="82" t="s">
        <v>204</v>
      </c>
      <c r="D27" s="73">
        <v>1</v>
      </c>
      <c r="E27" s="83" t="s">
        <v>19</v>
      </c>
      <c r="F27" s="75">
        <v>40000</v>
      </c>
      <c r="G27" s="84">
        <v>10000</v>
      </c>
      <c r="H27" s="85">
        <v>50000</v>
      </c>
      <c r="I27" s="152" t="s">
        <v>187</v>
      </c>
      <c r="J27" s="153">
        <f>F27</f>
        <v>40000</v>
      </c>
      <c r="K27" s="154"/>
      <c r="L27" s="155"/>
      <c r="N27" s="301"/>
    </row>
    <row r="28" spans="1:14" ht="15" customHeight="1" x14ac:dyDescent="0.25">
      <c r="A28" s="71">
        <v>13</v>
      </c>
      <c r="B28" s="156" t="s">
        <v>44</v>
      </c>
      <c r="C28" s="82" t="s">
        <v>188</v>
      </c>
      <c r="D28" s="73">
        <v>1</v>
      </c>
      <c r="E28" s="74" t="s">
        <v>19</v>
      </c>
      <c r="F28" s="87">
        <v>23333</v>
      </c>
      <c r="G28" s="84">
        <v>5834</v>
      </c>
      <c r="H28" s="85">
        <v>29167</v>
      </c>
      <c r="I28" s="152" t="s">
        <v>187</v>
      </c>
      <c r="J28" s="157">
        <f>F28</f>
        <v>23333</v>
      </c>
      <c r="K28" s="71"/>
      <c r="L28" s="158"/>
      <c r="N28" s="301"/>
    </row>
    <row r="29" spans="1:14" ht="15" customHeight="1" x14ac:dyDescent="0.25">
      <c r="A29" s="71">
        <v>13</v>
      </c>
      <c r="B29" s="156" t="s">
        <v>45</v>
      </c>
      <c r="C29" s="82" t="s">
        <v>18</v>
      </c>
      <c r="D29" s="73">
        <v>1</v>
      </c>
      <c r="E29" s="74" t="s">
        <v>19</v>
      </c>
      <c r="F29" s="162">
        <v>46050</v>
      </c>
      <c r="G29" s="163">
        <v>11513</v>
      </c>
      <c r="H29" s="164">
        <v>57563</v>
      </c>
      <c r="I29" s="165" t="s">
        <v>185</v>
      </c>
      <c r="J29" s="166">
        <f>F29</f>
        <v>46050</v>
      </c>
      <c r="K29" s="159"/>
      <c r="L29" s="167"/>
      <c r="N29" s="301"/>
    </row>
    <row r="30" spans="1:14" ht="15" customHeight="1" thickBot="1" x14ac:dyDescent="0.3">
      <c r="A30" s="159">
        <v>13</v>
      </c>
      <c r="B30" s="159" t="s">
        <v>46</v>
      </c>
      <c r="C30" s="159" t="s">
        <v>47</v>
      </c>
      <c r="D30" s="160">
        <v>1</v>
      </c>
      <c r="E30" s="161" t="s">
        <v>48</v>
      </c>
      <c r="F30" s="168">
        <v>68728</v>
      </c>
      <c r="G30" s="163">
        <v>0</v>
      </c>
      <c r="H30" s="168">
        <v>68728</v>
      </c>
      <c r="I30" s="169" t="s">
        <v>179</v>
      </c>
      <c r="J30" s="170"/>
      <c r="K30" s="171"/>
      <c r="L30" s="172">
        <f>F30</f>
        <v>68728</v>
      </c>
      <c r="N30" s="301"/>
    </row>
    <row r="31" spans="1:14" ht="15.75" thickBot="1" x14ac:dyDescent="0.3">
      <c r="A31" s="173"/>
      <c r="B31" s="174" t="s">
        <v>49</v>
      </c>
      <c r="C31" s="175"/>
      <c r="D31" s="175"/>
      <c r="E31" s="176"/>
      <c r="F31" s="176">
        <f>SUM(F4:F30)</f>
        <v>687286</v>
      </c>
      <c r="G31" s="176">
        <f>SUM(G4:G30)</f>
        <v>334103</v>
      </c>
      <c r="H31" s="176">
        <f>SUM(H4:H30)</f>
        <v>1021389</v>
      </c>
      <c r="I31" s="177"/>
      <c r="J31" s="178">
        <f>SUM(J4:J30)</f>
        <v>399685</v>
      </c>
      <c r="K31" s="178">
        <f>SUM(K4:K30)</f>
        <v>218873</v>
      </c>
      <c r="L31" s="179">
        <f>L30</f>
        <v>68728</v>
      </c>
    </row>
    <row r="32" spans="1:14" ht="15.75" thickBot="1" x14ac:dyDescent="0.3">
      <c r="C32" s="180"/>
      <c r="E32" s="95"/>
      <c r="F32" s="96"/>
      <c r="J32" s="97">
        <f>J31/F31</f>
        <v>0.58154101785864987</v>
      </c>
      <c r="K32" s="97">
        <f>K31/F31</f>
        <v>0.31845985514036368</v>
      </c>
      <c r="L32" s="97">
        <f>L31/F31</f>
        <v>9.9999127000986496E-2</v>
      </c>
    </row>
  </sheetData>
  <mergeCells count="3">
    <mergeCell ref="B1:C1"/>
    <mergeCell ref="E1:H1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workbookViewId="0">
      <selection activeCell="K24" sqref="K24"/>
    </sheetView>
  </sheetViews>
  <sheetFormatPr defaultRowHeight="15" x14ac:dyDescent="0.25"/>
  <cols>
    <col min="1" max="1" width="5.85546875" customWidth="1"/>
    <col min="2" max="2" width="35.42578125" customWidth="1"/>
    <col min="3" max="3" width="35.7109375" customWidth="1"/>
    <col min="6" max="6" width="12.7109375" customWidth="1"/>
    <col min="7" max="7" width="12.42578125" customWidth="1"/>
    <col min="8" max="8" width="12.5703125" customWidth="1"/>
    <col min="10" max="10" width="10.42578125" customWidth="1"/>
    <col min="11" max="11" width="10.85546875" customWidth="1"/>
    <col min="14" max="14" width="10" bestFit="1" customWidth="1"/>
  </cols>
  <sheetData>
    <row r="1" spans="1:14" ht="16.5" thickBot="1" x14ac:dyDescent="0.3">
      <c r="A1" s="1"/>
      <c r="B1" s="296" t="s">
        <v>75</v>
      </c>
      <c r="C1" s="296"/>
      <c r="D1" s="2"/>
      <c r="E1" s="297" t="s">
        <v>0</v>
      </c>
      <c r="F1" s="298"/>
      <c r="G1" s="298"/>
      <c r="H1" s="299"/>
      <c r="I1" s="1"/>
      <c r="J1" s="1"/>
      <c r="K1" s="1"/>
      <c r="L1" s="2"/>
    </row>
    <row r="2" spans="1:14" ht="16.5" thickBot="1" x14ac:dyDescent="0.3">
      <c r="A2" s="3" t="s">
        <v>1</v>
      </c>
      <c r="B2" s="4"/>
      <c r="E2" s="300" t="s">
        <v>2</v>
      </c>
      <c r="F2" s="300"/>
      <c r="G2" s="5"/>
      <c r="H2" s="6">
        <v>529737</v>
      </c>
      <c r="J2" s="1"/>
      <c r="L2" s="7"/>
    </row>
    <row r="3" spans="1:14" ht="46.5" thickTop="1" thickBot="1" x14ac:dyDescent="0.3">
      <c r="A3" s="8" t="s">
        <v>3</v>
      </c>
      <c r="B3" s="9" t="s">
        <v>4</v>
      </c>
      <c r="C3" s="9" t="s">
        <v>5</v>
      </c>
      <c r="D3" s="10" t="s">
        <v>6</v>
      </c>
      <c r="E3" s="11" t="s">
        <v>7</v>
      </c>
      <c r="F3" s="11" t="s">
        <v>64</v>
      </c>
      <c r="G3" s="12" t="s">
        <v>9</v>
      </c>
      <c r="H3" s="13" t="s">
        <v>10</v>
      </c>
      <c r="I3" s="9" t="s">
        <v>11</v>
      </c>
      <c r="J3" s="11" t="s">
        <v>12</v>
      </c>
      <c r="K3" s="14" t="s">
        <v>65</v>
      </c>
      <c r="L3" s="13" t="s">
        <v>14</v>
      </c>
    </row>
    <row r="4" spans="1:14" ht="15" customHeight="1" thickBot="1" x14ac:dyDescent="0.3">
      <c r="A4" s="15">
        <v>1</v>
      </c>
      <c r="B4" s="44" t="s">
        <v>17</v>
      </c>
      <c r="C4" s="17" t="s">
        <v>71</v>
      </c>
      <c r="D4" s="18">
        <v>1</v>
      </c>
      <c r="E4" s="19" t="s">
        <v>16</v>
      </c>
      <c r="F4" s="26">
        <v>75000</v>
      </c>
      <c r="G4" s="20">
        <v>75000</v>
      </c>
      <c r="H4" s="21">
        <v>150000</v>
      </c>
      <c r="I4" s="27" t="s">
        <v>180</v>
      </c>
      <c r="J4" s="22"/>
      <c r="K4" s="28">
        <f>F4</f>
        <v>75000</v>
      </c>
      <c r="L4" s="24"/>
      <c r="N4" s="301"/>
    </row>
    <row r="5" spans="1:14" ht="15" customHeight="1" thickBot="1" x14ac:dyDescent="0.3">
      <c r="A5" s="15">
        <v>1</v>
      </c>
      <c r="B5" s="44" t="s">
        <v>17</v>
      </c>
      <c r="C5" s="17" t="s">
        <v>63</v>
      </c>
      <c r="D5" s="18">
        <v>1</v>
      </c>
      <c r="E5" s="19" t="s">
        <v>19</v>
      </c>
      <c r="F5" s="26">
        <v>7200</v>
      </c>
      <c r="G5" s="20">
        <v>1800</v>
      </c>
      <c r="H5" s="21">
        <v>9000</v>
      </c>
      <c r="I5" s="27" t="s">
        <v>185</v>
      </c>
      <c r="J5" s="30">
        <f>F5</f>
        <v>7200</v>
      </c>
      <c r="K5" s="28"/>
      <c r="L5" s="24"/>
      <c r="N5" s="301"/>
    </row>
    <row r="6" spans="1:14" ht="15" customHeight="1" thickBot="1" x14ac:dyDescent="0.3">
      <c r="A6" s="15">
        <v>1</v>
      </c>
      <c r="B6" s="44" t="s">
        <v>17</v>
      </c>
      <c r="C6" s="17" t="s">
        <v>66</v>
      </c>
      <c r="D6" s="18">
        <v>1</v>
      </c>
      <c r="E6" s="19" t="s">
        <v>19</v>
      </c>
      <c r="F6" s="26">
        <v>3000</v>
      </c>
      <c r="G6" s="20">
        <v>750</v>
      </c>
      <c r="H6" s="21">
        <v>3750</v>
      </c>
      <c r="I6" s="27" t="s">
        <v>184</v>
      </c>
      <c r="J6" s="30">
        <f>F6</f>
        <v>3000</v>
      </c>
      <c r="K6" s="28"/>
      <c r="L6" s="24"/>
      <c r="N6" s="301"/>
    </row>
    <row r="7" spans="1:14" ht="15" customHeight="1" x14ac:dyDescent="0.25">
      <c r="A7" s="15">
        <v>1</v>
      </c>
      <c r="B7" s="44" t="s">
        <v>17</v>
      </c>
      <c r="C7" s="17" t="s">
        <v>67</v>
      </c>
      <c r="D7" s="18">
        <v>1</v>
      </c>
      <c r="E7" s="19" t="s">
        <v>19</v>
      </c>
      <c r="F7" s="26">
        <v>64000</v>
      </c>
      <c r="G7" s="20">
        <v>16000</v>
      </c>
      <c r="H7" s="21">
        <v>80000</v>
      </c>
      <c r="I7" s="27" t="s">
        <v>192</v>
      </c>
      <c r="J7" s="30">
        <f>F7</f>
        <v>64000</v>
      </c>
      <c r="K7" s="28"/>
      <c r="L7" s="24"/>
      <c r="N7" s="301"/>
    </row>
    <row r="8" spans="1:14" ht="15" customHeight="1" x14ac:dyDescent="0.25">
      <c r="A8" s="45">
        <v>18</v>
      </c>
      <c r="B8" s="33" t="s">
        <v>68</v>
      </c>
      <c r="C8" s="34" t="s">
        <v>23</v>
      </c>
      <c r="D8" s="35">
        <v>1</v>
      </c>
      <c r="E8" s="36" t="s">
        <v>16</v>
      </c>
      <c r="F8" s="43">
        <v>30000</v>
      </c>
      <c r="G8" s="37">
        <v>30000</v>
      </c>
      <c r="H8" s="38">
        <v>60000</v>
      </c>
      <c r="I8" s="39" t="s">
        <v>180</v>
      </c>
      <c r="J8" s="40"/>
      <c r="K8" s="41">
        <f>F8</f>
        <v>30000</v>
      </c>
      <c r="L8" s="42"/>
      <c r="N8" s="301"/>
    </row>
    <row r="9" spans="1:14" ht="15" customHeight="1" x14ac:dyDescent="0.25">
      <c r="A9" s="48">
        <v>5</v>
      </c>
      <c r="B9" s="52" t="s">
        <v>31</v>
      </c>
      <c r="C9" s="17" t="s">
        <v>15</v>
      </c>
      <c r="D9" s="18">
        <v>1</v>
      </c>
      <c r="E9" s="49" t="s">
        <v>16</v>
      </c>
      <c r="F9" s="26">
        <v>75000</v>
      </c>
      <c r="G9" s="20">
        <v>75000</v>
      </c>
      <c r="H9" s="21">
        <v>150000</v>
      </c>
      <c r="I9" s="54" t="s">
        <v>180</v>
      </c>
      <c r="J9" s="55"/>
      <c r="K9" s="56">
        <f>F9</f>
        <v>75000</v>
      </c>
      <c r="L9" s="24"/>
      <c r="N9" s="301"/>
    </row>
    <row r="10" spans="1:14" ht="15" customHeight="1" x14ac:dyDescent="0.25">
      <c r="A10" s="48">
        <v>5</v>
      </c>
      <c r="B10" s="52" t="s">
        <v>31</v>
      </c>
      <c r="C10" s="17" t="s">
        <v>72</v>
      </c>
      <c r="D10" s="18">
        <v>1</v>
      </c>
      <c r="E10" s="49" t="s">
        <v>19</v>
      </c>
      <c r="F10" s="26">
        <v>123503</v>
      </c>
      <c r="G10" s="20">
        <v>30876</v>
      </c>
      <c r="H10" s="21">
        <v>154379</v>
      </c>
      <c r="I10" s="54" t="s">
        <v>187</v>
      </c>
      <c r="J10" s="55">
        <f>F10</f>
        <v>123503</v>
      </c>
      <c r="K10" s="56"/>
      <c r="L10" s="24"/>
      <c r="N10" s="301"/>
    </row>
    <row r="11" spans="1:14" ht="15" customHeight="1" x14ac:dyDescent="0.25">
      <c r="A11" s="48">
        <v>5</v>
      </c>
      <c r="B11" s="52" t="s">
        <v>31</v>
      </c>
      <c r="C11" s="17" t="s">
        <v>66</v>
      </c>
      <c r="D11" s="18">
        <v>1</v>
      </c>
      <c r="E11" s="49" t="s">
        <v>19</v>
      </c>
      <c r="F11" s="26">
        <v>16168</v>
      </c>
      <c r="G11" s="20">
        <v>4042</v>
      </c>
      <c r="H11" s="21">
        <v>20210</v>
      </c>
      <c r="I11" s="54" t="s">
        <v>184</v>
      </c>
      <c r="J11" s="55">
        <v>16168</v>
      </c>
      <c r="K11" s="56"/>
      <c r="L11" s="24"/>
      <c r="N11" s="301"/>
    </row>
    <row r="12" spans="1:14" ht="15" customHeight="1" x14ac:dyDescent="0.25">
      <c r="A12" s="45">
        <v>19</v>
      </c>
      <c r="B12" s="33" t="s">
        <v>69</v>
      </c>
      <c r="C12" s="34" t="s">
        <v>15</v>
      </c>
      <c r="D12" s="35">
        <v>1</v>
      </c>
      <c r="E12" s="36" t="s">
        <v>16</v>
      </c>
      <c r="F12" s="43">
        <v>6760</v>
      </c>
      <c r="G12" s="37">
        <v>6760</v>
      </c>
      <c r="H12" s="38">
        <v>13520</v>
      </c>
      <c r="I12" s="39" t="s">
        <v>180</v>
      </c>
      <c r="J12" s="58"/>
      <c r="K12" s="183">
        <v>6760</v>
      </c>
      <c r="L12" s="42"/>
      <c r="N12" s="301"/>
    </row>
    <row r="13" spans="1:14" ht="15" customHeight="1" x14ac:dyDescent="0.25">
      <c r="A13" s="45">
        <v>19</v>
      </c>
      <c r="B13" s="33" t="s">
        <v>69</v>
      </c>
      <c r="C13" s="34" t="s">
        <v>20</v>
      </c>
      <c r="D13" s="35">
        <v>1</v>
      </c>
      <c r="E13" s="36" t="s">
        <v>19</v>
      </c>
      <c r="F13" s="43">
        <v>2800</v>
      </c>
      <c r="G13" s="37">
        <v>700</v>
      </c>
      <c r="H13" s="38">
        <v>3500</v>
      </c>
      <c r="I13" s="39" t="s">
        <v>184</v>
      </c>
      <c r="J13" s="58">
        <v>2800</v>
      </c>
      <c r="K13" s="183"/>
      <c r="L13" s="42"/>
      <c r="N13" s="301"/>
    </row>
    <row r="14" spans="1:14" ht="15" customHeight="1" x14ac:dyDescent="0.25">
      <c r="A14" s="45">
        <v>19</v>
      </c>
      <c r="B14" s="33" t="s">
        <v>69</v>
      </c>
      <c r="C14" s="34" t="s">
        <v>73</v>
      </c>
      <c r="D14" s="35">
        <v>1</v>
      </c>
      <c r="E14" s="36" t="s">
        <v>19</v>
      </c>
      <c r="F14" s="43">
        <v>30000</v>
      </c>
      <c r="G14" s="37">
        <v>7500</v>
      </c>
      <c r="H14" s="38">
        <v>37500</v>
      </c>
      <c r="I14" s="39" t="s">
        <v>185</v>
      </c>
      <c r="J14" s="58">
        <f t="shared" ref="J14" si="0">F14</f>
        <v>30000</v>
      </c>
      <c r="K14" s="183"/>
      <c r="L14" s="42"/>
      <c r="N14" s="301"/>
    </row>
    <row r="15" spans="1:14" ht="15" customHeight="1" x14ac:dyDescent="0.25">
      <c r="A15" s="71">
        <v>13</v>
      </c>
      <c r="B15" s="72" t="s">
        <v>41</v>
      </c>
      <c r="C15" s="71" t="s">
        <v>63</v>
      </c>
      <c r="D15" s="73">
        <v>1</v>
      </c>
      <c r="E15" s="74" t="s">
        <v>19</v>
      </c>
      <c r="F15" s="75">
        <v>3333</v>
      </c>
      <c r="G15" s="76">
        <v>834</v>
      </c>
      <c r="H15" s="77">
        <v>4167</v>
      </c>
      <c r="I15" s="78" t="s">
        <v>185</v>
      </c>
      <c r="J15" s="79">
        <f>F15</f>
        <v>3333</v>
      </c>
      <c r="K15" s="80"/>
      <c r="L15" s="81"/>
      <c r="N15" s="301"/>
    </row>
    <row r="16" spans="1:14" ht="15" customHeight="1" x14ac:dyDescent="0.25">
      <c r="A16" s="71">
        <v>13</v>
      </c>
      <c r="B16" s="72" t="s">
        <v>42</v>
      </c>
      <c r="C16" s="82" t="s">
        <v>70</v>
      </c>
      <c r="D16" s="73">
        <v>1</v>
      </c>
      <c r="E16" s="83" t="s">
        <v>19</v>
      </c>
      <c r="F16" s="186">
        <v>40000</v>
      </c>
      <c r="G16" s="84">
        <v>10000</v>
      </c>
      <c r="H16" s="85">
        <v>50000</v>
      </c>
      <c r="I16" s="78" t="s">
        <v>187</v>
      </c>
      <c r="J16" s="79">
        <v>40000</v>
      </c>
      <c r="K16" s="80"/>
      <c r="L16" s="81"/>
      <c r="N16" s="301"/>
    </row>
    <row r="17" spans="1:14" ht="15" customHeight="1" thickBot="1" x14ac:dyDescent="0.3">
      <c r="A17" s="71">
        <v>13</v>
      </c>
      <c r="B17" s="71" t="s">
        <v>46</v>
      </c>
      <c r="C17" s="82" t="s">
        <v>74</v>
      </c>
      <c r="D17" s="73">
        <v>1</v>
      </c>
      <c r="E17" s="74" t="s">
        <v>48</v>
      </c>
      <c r="F17" s="75">
        <v>52973</v>
      </c>
      <c r="G17" s="76"/>
      <c r="H17" s="77">
        <v>52973</v>
      </c>
      <c r="I17" s="78" t="s">
        <v>179</v>
      </c>
      <c r="J17" s="79"/>
      <c r="K17" s="80"/>
      <c r="L17" s="184">
        <f>F17</f>
        <v>52973</v>
      </c>
      <c r="N17" s="301"/>
    </row>
    <row r="18" spans="1:14" ht="16.5" thickTop="1" thickBot="1" x14ac:dyDescent="0.3">
      <c r="A18" s="88"/>
      <c r="B18" s="89" t="s">
        <v>49</v>
      </c>
      <c r="C18" s="90"/>
      <c r="D18" s="90"/>
      <c r="E18" s="91"/>
      <c r="F18" s="91">
        <f>SUM(F4:F17)</f>
        <v>529737</v>
      </c>
      <c r="G18" s="91">
        <f>SUM(G4:G17)</f>
        <v>259262</v>
      </c>
      <c r="H18" s="91">
        <f>SUM(H4:H17)</f>
        <v>788999</v>
      </c>
      <c r="I18" s="92"/>
      <c r="J18" s="91">
        <f>SUM(J4:J17)</f>
        <v>290004</v>
      </c>
      <c r="K18" s="91">
        <f>SUM(K4:K17)</f>
        <v>186760</v>
      </c>
      <c r="L18" s="93">
        <f>L17</f>
        <v>52973</v>
      </c>
    </row>
    <row r="19" spans="1:14" ht="16.5" thickTop="1" thickBot="1" x14ac:dyDescent="0.3">
      <c r="C19" s="94"/>
      <c r="E19" s="95"/>
      <c r="F19" s="185"/>
      <c r="J19" s="97">
        <f>J18/F18</f>
        <v>0.54744901715379524</v>
      </c>
      <c r="K19" s="97">
        <f>K18/F18</f>
        <v>0.35255230425664058</v>
      </c>
      <c r="L19" s="97">
        <f>L18/H2</f>
        <v>9.9998678589564252E-2</v>
      </c>
    </row>
  </sheetData>
  <mergeCells count="3">
    <mergeCell ref="B1:C1"/>
    <mergeCell ref="E1:H1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1CFA-89A7-4554-935C-ECF3E87001B7}">
  <sheetPr>
    <pageSetUpPr fitToPage="1"/>
  </sheetPr>
  <dimension ref="A1:I21"/>
  <sheetViews>
    <sheetView topLeftCell="A11" zoomScaleNormal="100" workbookViewId="0">
      <selection activeCell="A2" sqref="A2:F20"/>
    </sheetView>
  </sheetViews>
  <sheetFormatPr defaultRowHeight="15" x14ac:dyDescent="0.25"/>
  <cols>
    <col min="1" max="1" width="8" customWidth="1"/>
    <col min="2" max="2" width="44.42578125" customWidth="1"/>
    <col min="3" max="3" width="21.5703125" customWidth="1"/>
    <col min="4" max="4" width="26.28515625" customWidth="1"/>
    <col min="5" max="5" width="13.140625" customWidth="1"/>
    <col min="6" max="6" width="25.85546875" customWidth="1"/>
    <col min="9" max="9" width="67.140625" customWidth="1"/>
  </cols>
  <sheetData>
    <row r="1" spans="1:9" ht="45" x14ac:dyDescent="0.25">
      <c r="A1" s="187" t="s">
        <v>3</v>
      </c>
      <c r="B1" s="188" t="s">
        <v>76</v>
      </c>
      <c r="C1" s="188" t="s">
        <v>77</v>
      </c>
      <c r="D1" s="188" t="s">
        <v>78</v>
      </c>
      <c r="E1" s="188" t="s">
        <v>79</v>
      </c>
      <c r="F1" s="188" t="s">
        <v>80</v>
      </c>
      <c r="G1" s="188" t="s">
        <v>81</v>
      </c>
      <c r="H1" s="188" t="s">
        <v>82</v>
      </c>
      <c r="I1" s="189" t="s">
        <v>83</v>
      </c>
    </row>
    <row r="2" spans="1:9" ht="45" customHeight="1" x14ac:dyDescent="0.25">
      <c r="A2" s="190">
        <v>1</v>
      </c>
      <c r="B2" s="65" t="s">
        <v>84</v>
      </c>
      <c r="C2" s="65" t="s">
        <v>85</v>
      </c>
      <c r="D2" s="191" t="s">
        <v>86</v>
      </c>
      <c r="E2" s="192" t="s">
        <v>87</v>
      </c>
      <c r="F2" s="193" t="s">
        <v>88</v>
      </c>
      <c r="G2" s="194" t="s">
        <v>89</v>
      </c>
      <c r="H2" s="195">
        <v>1</v>
      </c>
      <c r="I2" s="128" t="s">
        <v>213</v>
      </c>
    </row>
    <row r="3" spans="1:9" ht="45" customHeight="1" x14ac:dyDescent="0.25">
      <c r="A3" s="190">
        <v>2</v>
      </c>
      <c r="B3" s="65" t="s">
        <v>24</v>
      </c>
      <c r="C3" s="65" t="s">
        <v>90</v>
      </c>
      <c r="D3" s="191" t="s">
        <v>91</v>
      </c>
      <c r="E3" s="65" t="s">
        <v>92</v>
      </c>
      <c r="F3" s="128" t="s">
        <v>93</v>
      </c>
      <c r="G3" s="66" t="s">
        <v>94</v>
      </c>
      <c r="H3" s="66" t="s">
        <v>95</v>
      </c>
      <c r="I3" s="128" t="s">
        <v>214</v>
      </c>
    </row>
    <row r="4" spans="1:9" ht="45" customHeight="1" x14ac:dyDescent="0.25">
      <c r="A4" s="190">
        <v>3</v>
      </c>
      <c r="B4" s="65" t="s">
        <v>96</v>
      </c>
      <c r="C4" s="65" t="s">
        <v>97</v>
      </c>
      <c r="D4" s="191" t="s">
        <v>98</v>
      </c>
      <c r="E4" s="65" t="s">
        <v>99</v>
      </c>
      <c r="F4" s="128" t="s">
        <v>100</v>
      </c>
      <c r="G4" s="66" t="s">
        <v>94</v>
      </c>
      <c r="H4" s="66" t="s">
        <v>95</v>
      </c>
      <c r="I4" s="128" t="s">
        <v>215</v>
      </c>
    </row>
    <row r="5" spans="1:9" ht="45" customHeight="1" x14ac:dyDescent="0.25">
      <c r="A5" s="190">
        <v>4</v>
      </c>
      <c r="B5" s="65" t="s">
        <v>51</v>
      </c>
      <c r="C5" s="65" t="s">
        <v>101</v>
      </c>
      <c r="D5" s="191" t="s">
        <v>102</v>
      </c>
      <c r="E5" s="65" t="s">
        <v>103</v>
      </c>
      <c r="F5" s="128" t="s">
        <v>104</v>
      </c>
      <c r="G5" s="66" t="s">
        <v>94</v>
      </c>
      <c r="H5" s="66" t="s">
        <v>105</v>
      </c>
      <c r="I5" s="128" t="s">
        <v>216</v>
      </c>
    </row>
    <row r="6" spans="1:9" ht="45" customHeight="1" x14ac:dyDescent="0.25">
      <c r="A6" s="190">
        <v>5</v>
      </c>
      <c r="B6" s="65" t="s">
        <v>106</v>
      </c>
      <c r="C6" s="65" t="s">
        <v>107</v>
      </c>
      <c r="D6" s="191" t="s">
        <v>108</v>
      </c>
      <c r="E6" s="65" t="s">
        <v>109</v>
      </c>
      <c r="F6" s="128" t="s">
        <v>110</v>
      </c>
      <c r="G6" s="66" t="s">
        <v>111</v>
      </c>
      <c r="H6" s="66">
        <v>3</v>
      </c>
      <c r="I6" s="128" t="s">
        <v>217</v>
      </c>
    </row>
    <row r="7" spans="1:9" ht="45" customHeight="1" x14ac:dyDescent="0.25">
      <c r="A7" s="190">
        <v>6</v>
      </c>
      <c r="B7" s="65" t="s">
        <v>112</v>
      </c>
      <c r="C7" s="65" t="s">
        <v>113</v>
      </c>
      <c r="D7" s="191" t="s">
        <v>114</v>
      </c>
      <c r="E7" s="65" t="s">
        <v>115</v>
      </c>
      <c r="F7" s="128" t="s">
        <v>116</v>
      </c>
      <c r="G7" s="66">
        <v>2</v>
      </c>
      <c r="H7" s="66" t="s">
        <v>105</v>
      </c>
      <c r="I7" s="128" t="s">
        <v>218</v>
      </c>
    </row>
    <row r="8" spans="1:9" ht="45" customHeight="1" x14ac:dyDescent="0.25">
      <c r="A8" s="190">
        <v>7</v>
      </c>
      <c r="B8" s="65" t="s">
        <v>35</v>
      </c>
      <c r="C8" s="65" t="s">
        <v>117</v>
      </c>
      <c r="D8" s="191" t="s">
        <v>118</v>
      </c>
      <c r="E8" s="65" t="s">
        <v>119</v>
      </c>
      <c r="F8" s="128" t="s">
        <v>120</v>
      </c>
      <c r="G8" s="66" t="s">
        <v>94</v>
      </c>
      <c r="H8" s="66" t="s">
        <v>105</v>
      </c>
      <c r="I8" s="128" t="s">
        <v>219</v>
      </c>
    </row>
    <row r="9" spans="1:9" ht="45" customHeight="1" x14ac:dyDescent="0.25">
      <c r="A9" s="190">
        <v>8</v>
      </c>
      <c r="B9" s="65" t="s">
        <v>121</v>
      </c>
      <c r="C9" s="65" t="s">
        <v>122</v>
      </c>
      <c r="D9" s="191" t="s">
        <v>123</v>
      </c>
      <c r="E9" s="65" t="s">
        <v>124</v>
      </c>
      <c r="F9" s="128" t="s">
        <v>125</v>
      </c>
      <c r="G9" s="66">
        <v>1</v>
      </c>
      <c r="H9" s="66" t="s">
        <v>105</v>
      </c>
      <c r="I9" s="128" t="s">
        <v>220</v>
      </c>
    </row>
    <row r="10" spans="1:9" ht="45" customHeight="1" x14ac:dyDescent="0.25">
      <c r="A10" s="190">
        <v>9</v>
      </c>
      <c r="B10" s="65" t="s">
        <v>126</v>
      </c>
      <c r="C10" s="65" t="s">
        <v>127</v>
      </c>
      <c r="D10" s="191" t="s">
        <v>128</v>
      </c>
      <c r="E10" s="65" t="s">
        <v>129</v>
      </c>
      <c r="F10" s="128" t="s">
        <v>130</v>
      </c>
      <c r="G10" s="66">
        <v>3</v>
      </c>
      <c r="H10" s="66" t="s">
        <v>131</v>
      </c>
      <c r="I10" s="128" t="s">
        <v>221</v>
      </c>
    </row>
    <row r="11" spans="1:9" ht="45" customHeight="1" x14ac:dyDescent="0.25">
      <c r="A11" s="190">
        <v>10</v>
      </c>
      <c r="B11" s="65" t="s">
        <v>38</v>
      </c>
      <c r="C11" s="65" t="s">
        <v>132</v>
      </c>
      <c r="D11" s="191" t="s">
        <v>133</v>
      </c>
      <c r="E11" s="65" t="s">
        <v>134</v>
      </c>
      <c r="F11" s="128" t="s">
        <v>135</v>
      </c>
      <c r="G11" s="66">
        <v>1</v>
      </c>
      <c r="H11" s="66">
        <v>1</v>
      </c>
      <c r="I11" s="128" t="s">
        <v>222</v>
      </c>
    </row>
    <row r="12" spans="1:9" ht="45" customHeight="1" x14ac:dyDescent="0.25">
      <c r="A12" s="190">
        <v>11</v>
      </c>
      <c r="B12" s="65" t="s">
        <v>39</v>
      </c>
      <c r="C12" s="196" t="s">
        <v>136</v>
      </c>
      <c r="D12" s="191" t="s">
        <v>137</v>
      </c>
      <c r="E12" s="65" t="s">
        <v>138</v>
      </c>
      <c r="F12" s="128" t="s">
        <v>139</v>
      </c>
      <c r="G12" s="66">
        <v>4</v>
      </c>
      <c r="H12" s="66">
        <v>4</v>
      </c>
      <c r="I12" s="128" t="s">
        <v>223</v>
      </c>
    </row>
    <row r="13" spans="1:9" ht="45" customHeight="1" x14ac:dyDescent="0.25">
      <c r="A13" s="190">
        <v>12</v>
      </c>
      <c r="B13" s="65" t="s">
        <v>170</v>
      </c>
      <c r="C13" s="65" t="s">
        <v>231</v>
      </c>
      <c r="D13" s="290" t="s">
        <v>232</v>
      </c>
      <c r="E13" s="65" t="s">
        <v>233</v>
      </c>
      <c r="F13" s="128" t="s">
        <v>234</v>
      </c>
      <c r="G13" s="66">
        <v>1</v>
      </c>
      <c r="H13" s="66">
        <v>1</v>
      </c>
      <c r="I13" s="128" t="s">
        <v>224</v>
      </c>
    </row>
    <row r="14" spans="1:9" ht="45" customHeight="1" x14ac:dyDescent="0.25">
      <c r="A14" s="190">
        <v>13</v>
      </c>
      <c r="B14" s="65" t="s">
        <v>140</v>
      </c>
      <c r="C14" s="65" t="s">
        <v>141</v>
      </c>
      <c r="D14" s="191" t="s">
        <v>142</v>
      </c>
      <c r="E14" s="65" t="s">
        <v>143</v>
      </c>
      <c r="F14" s="65" t="s">
        <v>144</v>
      </c>
      <c r="G14" s="66">
        <v>2</v>
      </c>
      <c r="H14" s="66" t="s">
        <v>105</v>
      </c>
      <c r="I14" s="128" t="s">
        <v>225</v>
      </c>
    </row>
    <row r="15" spans="1:9" ht="45" customHeight="1" x14ac:dyDescent="0.25">
      <c r="A15" s="190">
        <v>14</v>
      </c>
      <c r="B15" s="65" t="s">
        <v>145</v>
      </c>
      <c r="C15" s="65" t="s">
        <v>146</v>
      </c>
      <c r="D15" s="191" t="s">
        <v>147</v>
      </c>
      <c r="E15" s="65" t="s">
        <v>148</v>
      </c>
      <c r="F15" s="128" t="s">
        <v>149</v>
      </c>
      <c r="G15" s="66">
        <v>1</v>
      </c>
      <c r="H15" s="66" t="s">
        <v>94</v>
      </c>
      <c r="I15" s="128" t="s">
        <v>226</v>
      </c>
    </row>
    <row r="16" spans="1:9" ht="45" customHeight="1" x14ac:dyDescent="0.25">
      <c r="A16" s="190">
        <v>15</v>
      </c>
      <c r="B16" s="65" t="s">
        <v>55</v>
      </c>
      <c r="C16" s="65" t="s">
        <v>150</v>
      </c>
      <c r="D16" s="191" t="s">
        <v>151</v>
      </c>
      <c r="E16" s="65" t="s">
        <v>152</v>
      </c>
      <c r="F16" s="128" t="s">
        <v>153</v>
      </c>
      <c r="G16" s="66">
        <v>1</v>
      </c>
      <c r="H16" s="66" t="s">
        <v>111</v>
      </c>
      <c r="I16" s="128" t="s">
        <v>235</v>
      </c>
    </row>
    <row r="17" spans="1:9" ht="45" customHeight="1" x14ac:dyDescent="0.25">
      <c r="A17" s="190">
        <v>16</v>
      </c>
      <c r="B17" s="65" t="s">
        <v>57</v>
      </c>
      <c r="C17" s="196" t="s">
        <v>154</v>
      </c>
      <c r="D17" s="191" t="s">
        <v>155</v>
      </c>
      <c r="E17" s="65" t="s">
        <v>156</v>
      </c>
      <c r="F17" s="128" t="s">
        <v>157</v>
      </c>
      <c r="G17" s="66">
        <v>1</v>
      </c>
      <c r="H17" s="66" t="s">
        <v>105</v>
      </c>
      <c r="I17" s="128" t="s">
        <v>227</v>
      </c>
    </row>
    <row r="18" spans="1:9" ht="45" customHeight="1" x14ac:dyDescent="0.25">
      <c r="A18" s="190">
        <v>17</v>
      </c>
      <c r="B18" s="65" t="s">
        <v>58</v>
      </c>
      <c r="C18" s="65" t="s">
        <v>158</v>
      </c>
      <c r="D18" s="191" t="s">
        <v>159</v>
      </c>
      <c r="E18" s="197" t="s">
        <v>160</v>
      </c>
      <c r="F18" s="128" t="s">
        <v>161</v>
      </c>
      <c r="G18" s="194">
        <v>1</v>
      </c>
      <c r="H18" s="194">
        <v>1</v>
      </c>
      <c r="I18" s="128" t="s">
        <v>228</v>
      </c>
    </row>
    <row r="19" spans="1:9" ht="45" customHeight="1" x14ac:dyDescent="0.25">
      <c r="A19" s="190">
        <v>18</v>
      </c>
      <c r="B19" s="65" t="s">
        <v>68</v>
      </c>
      <c r="C19" s="65" t="s">
        <v>162</v>
      </c>
      <c r="D19" s="191" t="s">
        <v>163</v>
      </c>
      <c r="E19" s="65" t="s">
        <v>164</v>
      </c>
      <c r="F19" s="128" t="s">
        <v>165</v>
      </c>
      <c r="G19" s="66">
        <v>3</v>
      </c>
      <c r="H19" s="66">
        <v>3</v>
      </c>
      <c r="I19" s="128" t="s">
        <v>229</v>
      </c>
    </row>
    <row r="20" spans="1:9" ht="45" customHeight="1" x14ac:dyDescent="0.25">
      <c r="A20" s="190">
        <v>19</v>
      </c>
      <c r="B20" s="33" t="s">
        <v>69</v>
      </c>
      <c r="C20" s="65" t="s">
        <v>166</v>
      </c>
      <c r="D20" s="191" t="s">
        <v>167</v>
      </c>
      <c r="E20" s="65" t="s">
        <v>168</v>
      </c>
      <c r="F20" s="65" t="s">
        <v>169</v>
      </c>
      <c r="G20" s="66">
        <v>3</v>
      </c>
      <c r="H20" s="66">
        <v>3</v>
      </c>
      <c r="I20" s="128" t="s">
        <v>230</v>
      </c>
    </row>
    <row r="21" spans="1:9" ht="15.75" thickBot="1" x14ac:dyDescent="0.3">
      <c r="A21" s="198"/>
      <c r="B21" s="199"/>
      <c r="C21" s="199"/>
      <c r="D21" s="199"/>
      <c r="E21" s="199"/>
      <c r="F21" s="199"/>
      <c r="G21" s="199"/>
      <c r="H21" s="199"/>
      <c r="I21" s="200"/>
    </row>
  </sheetData>
  <hyperlinks>
    <hyperlink ref="D6" r:id="rId1" xr:uid="{79702E45-C001-4527-B3B1-DB93A3E5D946}"/>
    <hyperlink ref="D2" r:id="rId2" xr:uid="{63261678-3F73-4503-B483-4792D2972399}"/>
    <hyperlink ref="D3" r:id="rId3" xr:uid="{F3746D34-1683-44D6-A451-AAABFFAE5958}"/>
    <hyperlink ref="D4" r:id="rId4" xr:uid="{BBCB1A0D-D4A4-4F18-B8A1-2FBF9DB1EDBF}"/>
    <hyperlink ref="D10" r:id="rId5" xr:uid="{0AD9782D-AE4B-409D-BC40-1195FF934714}"/>
    <hyperlink ref="D5" r:id="rId6" xr:uid="{B94F7B94-7C8C-4844-B988-534D182EB719}"/>
    <hyperlink ref="D7" r:id="rId7" xr:uid="{A1C7E9A9-8146-46BA-B999-F15375549C5F}"/>
    <hyperlink ref="D8" r:id="rId8" xr:uid="{7191E74A-D176-4028-8CD2-0F173EEA3911}"/>
    <hyperlink ref="D9" r:id="rId9" xr:uid="{55EA2696-3345-441B-BE9D-AC75E73F7E3E}"/>
    <hyperlink ref="D11" r:id="rId10" xr:uid="{D52A1DED-715D-4D4A-A39C-4DB20C3C3CE7}"/>
    <hyperlink ref="D12" r:id="rId11" xr:uid="{C6AA25C5-1FE7-43CF-8402-F0648768FA05}"/>
    <hyperlink ref="D14" r:id="rId12" xr:uid="{83C6C9DA-E358-4951-A918-65B5916D8DBC}"/>
    <hyperlink ref="D15" r:id="rId13" xr:uid="{30F337D0-76D2-4F9E-9EAC-C5D9EB0A7067}"/>
    <hyperlink ref="D16" r:id="rId14" display="mailto:andy@roadstoind.org" xr:uid="{6731DEC3-A4CA-4FEC-822F-B4B370A3386D}"/>
    <hyperlink ref="D17" r:id="rId15" xr:uid="{252E4C22-54DB-4CC0-ACC5-B1D3F60D5982}"/>
    <hyperlink ref="D18" r:id="rId16" xr:uid="{1E34F71E-F75C-48CC-9EB2-D2E7ADB7A02A}"/>
    <hyperlink ref="D19" r:id="rId17" display="mailto:Sandra@ability1stutah.org" xr:uid="{341A89CC-4FBD-4306-AFE9-95E6EB54D86A}"/>
    <hyperlink ref="D20" r:id="rId18" xr:uid="{C92B8991-7068-4C4B-9ED0-FF37C7C3B7C6}"/>
    <hyperlink ref="D13" r:id="rId19" display="mailto:info@yellowcabutah.com" xr:uid="{11F113E3-9AED-48AB-90D7-AFA2FFB434EA}"/>
  </hyperlinks>
  <pageMargins left="0.7" right="0.7" top="0.75" bottom="0.75" header="0.3" footer="0.3"/>
  <pageSetup paperSize="3" scale="54" fitToHeight="0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E9B49-5B1D-4AB1-BBF3-95DF971A2B8E}">
  <dimension ref="A1:P59"/>
  <sheetViews>
    <sheetView tabSelected="1" topLeftCell="A40" zoomScaleNormal="100" workbookViewId="0">
      <selection activeCell="O61" sqref="O61"/>
    </sheetView>
  </sheetViews>
  <sheetFormatPr defaultRowHeight="15" x14ac:dyDescent="0.25"/>
  <cols>
    <col min="1" max="1" width="6.140625" style="201" customWidth="1"/>
    <col min="2" max="2" width="37" customWidth="1"/>
    <col min="3" max="3" width="35.28515625" bestFit="1" customWidth="1"/>
    <col min="6" max="6" width="12.140625" customWidth="1"/>
    <col min="7" max="7" width="11.7109375" customWidth="1"/>
    <col min="8" max="8" width="11.5703125" customWidth="1"/>
    <col min="9" max="9" width="0.85546875" customWidth="1"/>
    <col min="10" max="10" width="12.85546875" customWidth="1"/>
    <col min="11" max="11" width="14.42578125" customWidth="1"/>
    <col min="12" max="12" width="12" customWidth="1"/>
    <col min="15" max="15" width="13.7109375" customWidth="1"/>
    <col min="16" max="16" width="12.5703125" bestFit="1" customWidth="1"/>
  </cols>
  <sheetData>
    <row r="1" spans="1:16" ht="19.5" thickBot="1" x14ac:dyDescent="0.35">
      <c r="B1" s="267" t="s">
        <v>203</v>
      </c>
      <c r="C1" s="267"/>
      <c r="F1" s="291" t="s">
        <v>171</v>
      </c>
      <c r="G1" s="292"/>
      <c r="H1" s="292"/>
      <c r="I1" s="292"/>
      <c r="J1" s="292"/>
      <c r="K1" s="292"/>
      <c r="M1" s="201"/>
      <c r="N1" s="201"/>
    </row>
    <row r="2" spans="1:16" ht="15.75" thickBot="1" x14ac:dyDescent="0.3">
      <c r="F2" s="293" t="s">
        <v>172</v>
      </c>
      <c r="G2" s="294"/>
      <c r="H2" s="295"/>
      <c r="J2" s="293" t="s">
        <v>173</v>
      </c>
      <c r="K2" s="294"/>
      <c r="L2" s="295"/>
      <c r="M2" s="201"/>
      <c r="N2" s="201"/>
    </row>
    <row r="3" spans="1:16" ht="39" customHeight="1" thickBot="1" x14ac:dyDescent="0.3">
      <c r="A3" s="104" t="s">
        <v>3</v>
      </c>
      <c r="B3" s="105" t="s">
        <v>4</v>
      </c>
      <c r="C3" s="105" t="s">
        <v>5</v>
      </c>
      <c r="D3" s="106" t="s">
        <v>6</v>
      </c>
      <c r="E3" s="107" t="s">
        <v>7</v>
      </c>
      <c r="F3" s="107" t="s">
        <v>174</v>
      </c>
      <c r="G3" s="107" t="s">
        <v>175</v>
      </c>
      <c r="H3" s="107" t="s">
        <v>176</v>
      </c>
      <c r="I3" s="202"/>
      <c r="J3" s="107" t="s">
        <v>64</v>
      </c>
      <c r="K3" s="108" t="s">
        <v>9</v>
      </c>
      <c r="L3" s="109" t="s">
        <v>10</v>
      </c>
      <c r="M3" s="105" t="s">
        <v>11</v>
      </c>
      <c r="N3" s="203" t="s">
        <v>177</v>
      </c>
    </row>
    <row r="4" spans="1:16" ht="15" customHeight="1" x14ac:dyDescent="0.25">
      <c r="A4" s="204">
        <v>13</v>
      </c>
      <c r="B4" s="204" t="s">
        <v>178</v>
      </c>
      <c r="C4" s="204" t="s">
        <v>74</v>
      </c>
      <c r="D4" s="204">
        <v>1</v>
      </c>
      <c r="E4" s="204" t="s">
        <v>48</v>
      </c>
      <c r="F4" s="205">
        <v>132617</v>
      </c>
      <c r="G4" s="205">
        <v>63772</v>
      </c>
      <c r="H4" s="205">
        <v>52973</v>
      </c>
      <c r="I4" s="206"/>
      <c r="J4" s="207">
        <f>SUM(F4,G4,H4)</f>
        <v>249362</v>
      </c>
      <c r="K4" s="208">
        <v>0</v>
      </c>
      <c r="L4" s="205">
        <v>249362</v>
      </c>
      <c r="M4" s="204" t="s">
        <v>179</v>
      </c>
      <c r="N4" s="204">
        <v>641</v>
      </c>
      <c r="P4" s="302"/>
    </row>
    <row r="5" spans="1:16" ht="15" customHeight="1" x14ac:dyDescent="0.25">
      <c r="A5" s="147">
        <v>1</v>
      </c>
      <c r="B5" s="25" t="s">
        <v>17</v>
      </c>
      <c r="C5" s="182" t="s">
        <v>15</v>
      </c>
      <c r="D5" s="119">
        <v>3</v>
      </c>
      <c r="E5" s="120" t="s">
        <v>16</v>
      </c>
      <c r="F5" s="209">
        <v>75000</v>
      </c>
      <c r="G5" s="210">
        <v>75000</v>
      </c>
      <c r="H5" s="211">
        <v>75000</v>
      </c>
      <c r="I5" s="212"/>
      <c r="J5" s="121">
        <f t="shared" ref="J5:J57" si="0">SUM(F5,G5,H5)</f>
        <v>225000</v>
      </c>
      <c r="K5" s="122">
        <v>225000</v>
      </c>
      <c r="L5" s="123">
        <f>SUM(J5,K5)</f>
        <v>450000</v>
      </c>
      <c r="M5" s="213" t="s">
        <v>180</v>
      </c>
      <c r="N5" s="147">
        <v>641</v>
      </c>
      <c r="P5" s="302"/>
    </row>
    <row r="6" spans="1:16" ht="15" customHeight="1" x14ac:dyDescent="0.25">
      <c r="A6" s="147">
        <v>2</v>
      </c>
      <c r="B6" s="25" t="s">
        <v>24</v>
      </c>
      <c r="C6" s="182" t="s">
        <v>15</v>
      </c>
      <c r="D6" s="119">
        <v>1</v>
      </c>
      <c r="E6" s="120" t="s">
        <v>16</v>
      </c>
      <c r="F6" s="209">
        <v>75000</v>
      </c>
      <c r="G6" s="210"/>
      <c r="H6" s="211"/>
      <c r="I6" s="212"/>
      <c r="J6" s="121">
        <f t="shared" si="0"/>
        <v>75000</v>
      </c>
      <c r="K6" s="122">
        <v>75000</v>
      </c>
      <c r="L6" s="123">
        <f t="shared" ref="L6:L24" si="1">SUM(J6,K6)</f>
        <v>150000</v>
      </c>
      <c r="M6" s="213" t="s">
        <v>180</v>
      </c>
      <c r="N6" s="147">
        <v>641</v>
      </c>
      <c r="P6" s="302"/>
    </row>
    <row r="7" spans="1:16" ht="15" customHeight="1" x14ac:dyDescent="0.25">
      <c r="A7" s="147">
        <v>3</v>
      </c>
      <c r="B7" s="25" t="s">
        <v>96</v>
      </c>
      <c r="C7" s="182" t="s">
        <v>15</v>
      </c>
      <c r="D7" s="119">
        <v>1</v>
      </c>
      <c r="E7" s="120" t="s">
        <v>16</v>
      </c>
      <c r="F7" s="209">
        <v>75000</v>
      </c>
      <c r="G7" s="210"/>
      <c r="H7" s="211"/>
      <c r="I7" s="212"/>
      <c r="J7" s="121">
        <f t="shared" si="0"/>
        <v>75000</v>
      </c>
      <c r="K7" s="122">
        <v>75000</v>
      </c>
      <c r="L7" s="123">
        <f t="shared" si="1"/>
        <v>150000</v>
      </c>
      <c r="M7" s="213" t="s">
        <v>180</v>
      </c>
      <c r="N7" s="147">
        <v>641</v>
      </c>
      <c r="P7" s="302"/>
    </row>
    <row r="8" spans="1:16" ht="15" customHeight="1" x14ac:dyDescent="0.25">
      <c r="A8" s="147">
        <v>4</v>
      </c>
      <c r="B8" s="25" t="s">
        <v>181</v>
      </c>
      <c r="C8" s="182" t="s">
        <v>15</v>
      </c>
      <c r="D8" s="119">
        <v>1</v>
      </c>
      <c r="E8" s="120" t="s">
        <v>16</v>
      </c>
      <c r="F8" s="209">
        <v>25000</v>
      </c>
      <c r="G8" s="210"/>
      <c r="H8" s="211"/>
      <c r="I8" s="212"/>
      <c r="J8" s="121">
        <f t="shared" si="0"/>
        <v>25000</v>
      </c>
      <c r="K8" s="122">
        <v>25000</v>
      </c>
      <c r="L8" s="123">
        <f t="shared" si="1"/>
        <v>50000</v>
      </c>
      <c r="M8" s="213" t="s">
        <v>180</v>
      </c>
      <c r="N8" s="147">
        <v>641</v>
      </c>
      <c r="P8" s="302"/>
    </row>
    <row r="9" spans="1:16" ht="15" customHeight="1" x14ac:dyDescent="0.25">
      <c r="A9" s="147">
        <v>4</v>
      </c>
      <c r="B9" s="25" t="s">
        <v>181</v>
      </c>
      <c r="C9" s="182" t="s">
        <v>30</v>
      </c>
      <c r="D9" s="119">
        <v>2</v>
      </c>
      <c r="E9" s="120" t="s">
        <v>16</v>
      </c>
      <c r="F9" s="209">
        <v>1913</v>
      </c>
      <c r="G9" s="210">
        <v>337</v>
      </c>
      <c r="H9" s="211"/>
      <c r="I9" s="212"/>
      <c r="J9" s="121">
        <f t="shared" si="0"/>
        <v>2250</v>
      </c>
      <c r="K9" s="122">
        <v>2250</v>
      </c>
      <c r="L9" s="123">
        <f t="shared" si="1"/>
        <v>4500</v>
      </c>
      <c r="M9" s="213" t="s">
        <v>180</v>
      </c>
      <c r="N9" s="147">
        <v>641</v>
      </c>
      <c r="P9" s="302"/>
    </row>
    <row r="10" spans="1:16" ht="15" customHeight="1" x14ac:dyDescent="0.25">
      <c r="A10" s="147">
        <v>5</v>
      </c>
      <c r="B10" s="25" t="s">
        <v>31</v>
      </c>
      <c r="C10" s="182" t="s">
        <v>15</v>
      </c>
      <c r="D10" s="119">
        <v>3</v>
      </c>
      <c r="E10" s="120" t="s">
        <v>16</v>
      </c>
      <c r="F10" s="209">
        <v>14598</v>
      </c>
      <c r="G10" s="210">
        <v>28056</v>
      </c>
      <c r="H10" s="211">
        <v>75000</v>
      </c>
      <c r="I10" s="212"/>
      <c r="J10" s="121">
        <f t="shared" si="0"/>
        <v>117654</v>
      </c>
      <c r="K10" s="122">
        <v>117654</v>
      </c>
      <c r="L10" s="123">
        <f t="shared" si="1"/>
        <v>235308</v>
      </c>
      <c r="M10" s="213" t="s">
        <v>180</v>
      </c>
      <c r="N10" s="147">
        <v>641</v>
      </c>
      <c r="P10" s="302"/>
    </row>
    <row r="11" spans="1:16" ht="15" customHeight="1" x14ac:dyDescent="0.25">
      <c r="A11" s="147">
        <v>6</v>
      </c>
      <c r="B11" s="31" t="s">
        <v>32</v>
      </c>
      <c r="C11" s="182" t="s">
        <v>15</v>
      </c>
      <c r="D11" s="119">
        <v>1</v>
      </c>
      <c r="E11" s="120" t="s">
        <v>16</v>
      </c>
      <c r="F11" s="214">
        <v>25000</v>
      </c>
      <c r="G11" s="215"/>
      <c r="H11" s="216"/>
      <c r="I11" s="217"/>
      <c r="J11" s="121">
        <f t="shared" si="0"/>
        <v>25000</v>
      </c>
      <c r="K11" s="148">
        <v>25000</v>
      </c>
      <c r="L11" s="123">
        <f t="shared" si="1"/>
        <v>50000</v>
      </c>
      <c r="M11" s="213" t="s">
        <v>180</v>
      </c>
      <c r="N11" s="147">
        <v>641</v>
      </c>
      <c r="P11" s="302"/>
    </row>
    <row r="12" spans="1:16" ht="15" customHeight="1" x14ac:dyDescent="0.25">
      <c r="A12" s="147">
        <v>7</v>
      </c>
      <c r="B12" s="31" t="s">
        <v>35</v>
      </c>
      <c r="C12" s="182" t="s">
        <v>15</v>
      </c>
      <c r="D12" s="119">
        <v>1</v>
      </c>
      <c r="E12" s="120" t="s">
        <v>16</v>
      </c>
      <c r="F12" s="214">
        <v>12000</v>
      </c>
      <c r="G12" s="215"/>
      <c r="H12" s="216"/>
      <c r="I12" s="217"/>
      <c r="J12" s="121">
        <f t="shared" si="0"/>
        <v>12000</v>
      </c>
      <c r="K12" s="148">
        <v>12000</v>
      </c>
      <c r="L12" s="123">
        <f t="shared" si="1"/>
        <v>24000</v>
      </c>
      <c r="M12" s="213" t="s">
        <v>180</v>
      </c>
      <c r="N12" s="147">
        <v>641</v>
      </c>
      <c r="P12" s="302"/>
    </row>
    <row r="13" spans="1:16" ht="15" customHeight="1" x14ac:dyDescent="0.25">
      <c r="A13" s="147">
        <v>8</v>
      </c>
      <c r="B13" s="31" t="s">
        <v>182</v>
      </c>
      <c r="C13" s="182" t="s">
        <v>15</v>
      </c>
      <c r="D13" s="119">
        <v>1</v>
      </c>
      <c r="E13" s="120" t="s">
        <v>16</v>
      </c>
      <c r="F13" s="209">
        <v>50000</v>
      </c>
      <c r="G13" s="210"/>
      <c r="H13" s="211"/>
      <c r="I13" s="212"/>
      <c r="J13" s="121">
        <f t="shared" si="0"/>
        <v>50000</v>
      </c>
      <c r="K13" s="122">
        <v>50000</v>
      </c>
      <c r="L13" s="123">
        <f t="shared" si="1"/>
        <v>100000</v>
      </c>
      <c r="M13" s="213" t="s">
        <v>180</v>
      </c>
      <c r="N13" s="147">
        <v>641</v>
      </c>
      <c r="P13" s="302"/>
    </row>
    <row r="14" spans="1:16" ht="15" customHeight="1" x14ac:dyDescent="0.25">
      <c r="A14" s="147">
        <v>9</v>
      </c>
      <c r="B14" s="31" t="s">
        <v>37</v>
      </c>
      <c r="C14" s="182" t="s">
        <v>15</v>
      </c>
      <c r="D14" s="119">
        <v>1</v>
      </c>
      <c r="E14" s="120" t="s">
        <v>16</v>
      </c>
      <c r="F14" s="209">
        <v>50000</v>
      </c>
      <c r="G14" s="210"/>
      <c r="H14" s="211"/>
      <c r="I14" s="212"/>
      <c r="J14" s="121">
        <f t="shared" si="0"/>
        <v>50000</v>
      </c>
      <c r="K14" s="122">
        <v>50000</v>
      </c>
      <c r="L14" s="123">
        <f t="shared" si="1"/>
        <v>100000</v>
      </c>
      <c r="M14" s="213" t="s">
        <v>180</v>
      </c>
      <c r="N14" s="147">
        <v>641</v>
      </c>
      <c r="P14" s="302"/>
    </row>
    <row r="15" spans="1:16" ht="15" customHeight="1" x14ac:dyDescent="0.25">
      <c r="A15" s="147">
        <v>10</v>
      </c>
      <c r="B15" s="31" t="s">
        <v>38</v>
      </c>
      <c r="C15" s="182" t="s">
        <v>15</v>
      </c>
      <c r="D15" s="119">
        <v>1</v>
      </c>
      <c r="E15" s="120" t="s">
        <v>16</v>
      </c>
      <c r="F15" s="209">
        <v>25000</v>
      </c>
      <c r="G15" s="210"/>
      <c r="H15" s="211"/>
      <c r="I15" s="212"/>
      <c r="J15" s="121">
        <f t="shared" si="0"/>
        <v>25000</v>
      </c>
      <c r="K15" s="122">
        <v>25000</v>
      </c>
      <c r="L15" s="123">
        <f t="shared" si="1"/>
        <v>50000</v>
      </c>
      <c r="M15" s="213" t="s">
        <v>180</v>
      </c>
      <c r="N15" s="147">
        <v>641</v>
      </c>
      <c r="P15" s="302"/>
    </row>
    <row r="16" spans="1:16" ht="15" customHeight="1" x14ac:dyDescent="0.25">
      <c r="A16" s="147">
        <v>11</v>
      </c>
      <c r="B16" s="31" t="s">
        <v>39</v>
      </c>
      <c r="C16" s="182" t="s">
        <v>15</v>
      </c>
      <c r="D16" s="119">
        <v>1</v>
      </c>
      <c r="E16" s="120" t="s">
        <v>16</v>
      </c>
      <c r="F16" s="209">
        <v>25000</v>
      </c>
      <c r="G16" s="210"/>
      <c r="H16" s="211"/>
      <c r="I16" s="212"/>
      <c r="J16" s="121">
        <f t="shared" si="0"/>
        <v>25000</v>
      </c>
      <c r="K16" s="122">
        <v>25000</v>
      </c>
      <c r="L16" s="123">
        <f t="shared" si="1"/>
        <v>50000</v>
      </c>
      <c r="M16" s="213" t="s">
        <v>180</v>
      </c>
      <c r="N16" s="147">
        <v>641</v>
      </c>
      <c r="P16" s="302"/>
    </row>
    <row r="17" spans="1:16" ht="15" customHeight="1" x14ac:dyDescent="0.25">
      <c r="A17" s="147">
        <v>14</v>
      </c>
      <c r="B17" s="25" t="s">
        <v>183</v>
      </c>
      <c r="C17" s="182" t="s">
        <v>15</v>
      </c>
      <c r="D17" s="119">
        <v>1</v>
      </c>
      <c r="E17" s="120" t="s">
        <v>16</v>
      </c>
      <c r="F17" s="214"/>
      <c r="G17" s="215">
        <v>75000</v>
      </c>
      <c r="H17" s="216"/>
      <c r="I17" s="217"/>
      <c r="J17" s="121">
        <f t="shared" si="0"/>
        <v>75000</v>
      </c>
      <c r="K17" s="148">
        <v>75000</v>
      </c>
      <c r="L17" s="123">
        <f t="shared" si="1"/>
        <v>150000</v>
      </c>
      <c r="M17" s="213" t="s">
        <v>180</v>
      </c>
      <c r="N17" s="147">
        <v>641</v>
      </c>
      <c r="P17" s="302"/>
    </row>
    <row r="18" spans="1:16" ht="15" customHeight="1" x14ac:dyDescent="0.25">
      <c r="A18" s="147">
        <v>15</v>
      </c>
      <c r="B18" s="25" t="s">
        <v>55</v>
      </c>
      <c r="C18" s="182" t="s">
        <v>15</v>
      </c>
      <c r="D18" s="119">
        <v>1</v>
      </c>
      <c r="E18" s="120" t="s">
        <v>16</v>
      </c>
      <c r="F18" s="214"/>
      <c r="G18" s="215">
        <v>20405</v>
      </c>
      <c r="H18" s="216"/>
      <c r="I18" s="217"/>
      <c r="J18" s="121">
        <f t="shared" si="0"/>
        <v>20405</v>
      </c>
      <c r="K18" s="148">
        <v>20405</v>
      </c>
      <c r="L18" s="123">
        <f t="shared" si="1"/>
        <v>40810</v>
      </c>
      <c r="M18" s="213" t="s">
        <v>180</v>
      </c>
      <c r="N18" s="147">
        <v>641</v>
      </c>
      <c r="P18" s="302"/>
    </row>
    <row r="19" spans="1:16" ht="15" customHeight="1" x14ac:dyDescent="0.25">
      <c r="A19" s="147">
        <v>15</v>
      </c>
      <c r="B19" s="25" t="s">
        <v>55</v>
      </c>
      <c r="C19" s="182" t="s">
        <v>60</v>
      </c>
      <c r="D19" s="119">
        <v>1</v>
      </c>
      <c r="E19" s="120" t="s">
        <v>16</v>
      </c>
      <c r="F19" s="214"/>
      <c r="G19" s="215">
        <v>1600</v>
      </c>
      <c r="H19" s="216"/>
      <c r="I19" s="217"/>
      <c r="J19" s="121">
        <v>1600</v>
      </c>
      <c r="K19" s="148">
        <v>1600</v>
      </c>
      <c r="L19" s="123">
        <v>3200</v>
      </c>
      <c r="M19" s="213" t="s">
        <v>180</v>
      </c>
      <c r="N19" s="147">
        <v>641</v>
      </c>
      <c r="P19" s="302"/>
    </row>
    <row r="20" spans="1:16" ht="15" customHeight="1" x14ac:dyDescent="0.25">
      <c r="A20" s="147">
        <v>16</v>
      </c>
      <c r="B20" s="25" t="s">
        <v>57</v>
      </c>
      <c r="C20" s="182" t="s">
        <v>15</v>
      </c>
      <c r="D20" s="119">
        <v>1</v>
      </c>
      <c r="E20" s="120" t="s">
        <v>16</v>
      </c>
      <c r="F20" s="214"/>
      <c r="G20" s="215">
        <v>3951</v>
      </c>
      <c r="H20" s="216"/>
      <c r="I20" s="217"/>
      <c r="J20" s="121">
        <f t="shared" si="0"/>
        <v>3951</v>
      </c>
      <c r="K20" s="148">
        <v>3951</v>
      </c>
      <c r="L20" s="123">
        <f t="shared" si="1"/>
        <v>7902</v>
      </c>
      <c r="M20" s="213" t="s">
        <v>180</v>
      </c>
      <c r="N20" s="147">
        <v>641</v>
      </c>
      <c r="P20" s="302"/>
    </row>
    <row r="21" spans="1:16" ht="15" customHeight="1" x14ac:dyDescent="0.25">
      <c r="A21" s="147">
        <v>17</v>
      </c>
      <c r="B21" s="31" t="s">
        <v>58</v>
      </c>
      <c r="C21" s="182" t="s">
        <v>15</v>
      </c>
      <c r="D21" s="119">
        <v>1</v>
      </c>
      <c r="E21" s="120" t="s">
        <v>16</v>
      </c>
      <c r="F21" s="214"/>
      <c r="G21" s="215">
        <v>33929</v>
      </c>
      <c r="H21" s="216"/>
      <c r="I21" s="217"/>
      <c r="J21" s="121">
        <f t="shared" si="0"/>
        <v>33929</v>
      </c>
      <c r="K21" s="148">
        <v>33929</v>
      </c>
      <c r="L21" s="123">
        <f t="shared" si="1"/>
        <v>67858</v>
      </c>
      <c r="M21" s="213" t="s">
        <v>180</v>
      </c>
      <c r="N21" s="147">
        <v>641</v>
      </c>
      <c r="P21" s="302"/>
    </row>
    <row r="22" spans="1:16" ht="15" customHeight="1" x14ac:dyDescent="0.25">
      <c r="A22" s="147">
        <v>17</v>
      </c>
      <c r="B22" s="31" t="s">
        <v>58</v>
      </c>
      <c r="C22" s="182" t="s">
        <v>60</v>
      </c>
      <c r="D22" s="119">
        <v>1</v>
      </c>
      <c r="E22" s="120" t="s">
        <v>16</v>
      </c>
      <c r="F22" s="214"/>
      <c r="G22" s="215">
        <v>1000</v>
      </c>
      <c r="H22" s="216"/>
      <c r="I22" s="217"/>
      <c r="J22" s="121">
        <f t="shared" si="0"/>
        <v>1000</v>
      </c>
      <c r="K22" s="148">
        <v>1000</v>
      </c>
      <c r="L22" s="123">
        <f t="shared" si="1"/>
        <v>2000</v>
      </c>
      <c r="M22" s="213" t="s">
        <v>180</v>
      </c>
      <c r="N22" s="147">
        <v>641</v>
      </c>
      <c r="P22" s="302"/>
    </row>
    <row r="23" spans="1:16" ht="15" customHeight="1" x14ac:dyDescent="0.25">
      <c r="A23" s="147">
        <v>18</v>
      </c>
      <c r="B23" s="31" t="s">
        <v>68</v>
      </c>
      <c r="C23" s="182" t="s">
        <v>15</v>
      </c>
      <c r="D23" s="119">
        <v>1</v>
      </c>
      <c r="E23" s="120" t="s">
        <v>16</v>
      </c>
      <c r="F23" s="214"/>
      <c r="G23" s="215"/>
      <c r="H23" s="216">
        <v>30000</v>
      </c>
      <c r="I23" s="217"/>
      <c r="J23" s="121">
        <f t="shared" si="0"/>
        <v>30000</v>
      </c>
      <c r="K23" s="148">
        <v>30000</v>
      </c>
      <c r="L23" s="123">
        <f t="shared" si="1"/>
        <v>60000</v>
      </c>
      <c r="M23" s="213" t="s">
        <v>180</v>
      </c>
      <c r="N23" s="147">
        <v>641</v>
      </c>
      <c r="P23" s="302"/>
    </row>
    <row r="24" spans="1:16" ht="15" customHeight="1" x14ac:dyDescent="0.25">
      <c r="A24" s="147">
        <v>19</v>
      </c>
      <c r="B24" s="31" t="s">
        <v>69</v>
      </c>
      <c r="C24" s="182" t="s">
        <v>15</v>
      </c>
      <c r="D24" s="119">
        <v>1</v>
      </c>
      <c r="E24" s="120" t="s">
        <v>16</v>
      </c>
      <c r="F24" s="214"/>
      <c r="G24" s="215"/>
      <c r="H24" s="216">
        <v>6760</v>
      </c>
      <c r="I24" s="217"/>
      <c r="J24" s="121">
        <f t="shared" si="0"/>
        <v>6760</v>
      </c>
      <c r="K24" s="148">
        <v>6760</v>
      </c>
      <c r="L24" s="123">
        <f t="shared" si="1"/>
        <v>13520</v>
      </c>
      <c r="M24" s="213" t="s">
        <v>180</v>
      </c>
      <c r="N24" s="147">
        <v>641</v>
      </c>
      <c r="P24" s="302"/>
    </row>
    <row r="25" spans="1:16" ht="15" customHeight="1" x14ac:dyDescent="0.25">
      <c r="A25" s="66">
        <v>1</v>
      </c>
      <c r="B25" s="218" t="s">
        <v>17</v>
      </c>
      <c r="C25" s="128" t="s">
        <v>20</v>
      </c>
      <c r="D25" s="129">
        <v>3</v>
      </c>
      <c r="E25" s="130" t="s">
        <v>19</v>
      </c>
      <c r="F25" s="214">
        <v>3000</v>
      </c>
      <c r="G25" s="215">
        <v>4000</v>
      </c>
      <c r="H25" s="216">
        <v>3000</v>
      </c>
      <c r="I25" s="217"/>
      <c r="J25" s="68">
        <f t="shared" si="0"/>
        <v>10000</v>
      </c>
      <c r="K25" s="131">
        <v>2500</v>
      </c>
      <c r="L25" s="132">
        <v>12500</v>
      </c>
      <c r="M25" s="219" t="s">
        <v>184</v>
      </c>
      <c r="N25" s="66">
        <v>641</v>
      </c>
      <c r="P25" s="302"/>
    </row>
    <row r="26" spans="1:16" ht="15" customHeight="1" x14ac:dyDescent="0.25">
      <c r="A26" s="66">
        <v>2</v>
      </c>
      <c r="B26" s="218" t="s">
        <v>24</v>
      </c>
      <c r="C26" s="128" t="s">
        <v>20</v>
      </c>
      <c r="D26" s="129">
        <v>1</v>
      </c>
      <c r="E26" s="130" t="s">
        <v>19</v>
      </c>
      <c r="F26" s="214">
        <v>10552</v>
      </c>
      <c r="G26" s="215"/>
      <c r="H26" s="216"/>
      <c r="I26" s="217"/>
      <c r="J26" s="68">
        <f t="shared" si="0"/>
        <v>10552</v>
      </c>
      <c r="K26" s="131">
        <v>2638</v>
      </c>
      <c r="L26" s="132">
        <v>13190</v>
      </c>
      <c r="M26" s="219" t="s">
        <v>184</v>
      </c>
      <c r="N26" s="66">
        <v>641</v>
      </c>
      <c r="P26" s="302"/>
    </row>
    <row r="27" spans="1:16" ht="15" customHeight="1" x14ac:dyDescent="0.25">
      <c r="A27" s="66">
        <v>5</v>
      </c>
      <c r="B27" s="218" t="s">
        <v>31</v>
      </c>
      <c r="C27" s="128" t="s">
        <v>20</v>
      </c>
      <c r="D27" s="129">
        <v>3</v>
      </c>
      <c r="E27" s="130" t="s">
        <v>19</v>
      </c>
      <c r="F27" s="214">
        <v>9150</v>
      </c>
      <c r="G27" s="215">
        <v>5373</v>
      </c>
      <c r="H27" s="216">
        <v>16168</v>
      </c>
      <c r="I27" s="217"/>
      <c r="J27" s="68">
        <f t="shared" si="0"/>
        <v>30691</v>
      </c>
      <c r="K27" s="131">
        <v>7673</v>
      </c>
      <c r="L27" s="132">
        <v>38364</v>
      </c>
      <c r="M27" s="219" t="s">
        <v>184</v>
      </c>
      <c r="N27" s="66">
        <v>641</v>
      </c>
      <c r="P27" s="302"/>
    </row>
    <row r="28" spans="1:16" ht="15" customHeight="1" x14ac:dyDescent="0.25">
      <c r="A28" s="66">
        <v>6</v>
      </c>
      <c r="B28" s="218" t="s">
        <v>32</v>
      </c>
      <c r="C28" s="128" t="s">
        <v>20</v>
      </c>
      <c r="D28" s="129">
        <v>1</v>
      </c>
      <c r="E28" s="130" t="s">
        <v>19</v>
      </c>
      <c r="F28" s="214">
        <v>20215</v>
      </c>
      <c r="G28" s="215"/>
      <c r="H28" s="216"/>
      <c r="I28" s="217"/>
      <c r="J28" s="68">
        <f t="shared" si="0"/>
        <v>20215</v>
      </c>
      <c r="K28" s="131">
        <v>5054</v>
      </c>
      <c r="L28" s="132">
        <v>25269</v>
      </c>
      <c r="M28" s="219" t="s">
        <v>184</v>
      </c>
      <c r="N28" s="66">
        <v>641</v>
      </c>
      <c r="P28" s="302"/>
    </row>
    <row r="29" spans="1:16" ht="15" customHeight="1" x14ac:dyDescent="0.25">
      <c r="A29" s="66">
        <v>8</v>
      </c>
      <c r="B29" s="218" t="s">
        <v>182</v>
      </c>
      <c r="C29" s="128" t="s">
        <v>20</v>
      </c>
      <c r="D29" s="129">
        <v>1</v>
      </c>
      <c r="E29" s="130" t="s">
        <v>19</v>
      </c>
      <c r="F29" s="214">
        <v>2960</v>
      </c>
      <c r="G29" s="215"/>
      <c r="H29" s="216"/>
      <c r="I29" s="217"/>
      <c r="J29" s="68">
        <f t="shared" si="0"/>
        <v>2960</v>
      </c>
      <c r="K29" s="131">
        <v>740</v>
      </c>
      <c r="L29" s="132">
        <v>3700</v>
      </c>
      <c r="M29" s="219" t="s">
        <v>184</v>
      </c>
      <c r="N29" s="66">
        <v>641</v>
      </c>
      <c r="P29" s="302"/>
    </row>
    <row r="30" spans="1:16" ht="15" customHeight="1" x14ac:dyDescent="0.25">
      <c r="A30" s="66">
        <v>9</v>
      </c>
      <c r="B30" s="218" t="s">
        <v>37</v>
      </c>
      <c r="C30" s="128" t="s">
        <v>20</v>
      </c>
      <c r="D30" s="129">
        <v>1</v>
      </c>
      <c r="E30" s="130" t="s">
        <v>19</v>
      </c>
      <c r="F30" s="214">
        <v>12500</v>
      </c>
      <c r="G30" s="215"/>
      <c r="H30" s="216"/>
      <c r="I30" s="217"/>
      <c r="J30" s="68">
        <f t="shared" si="0"/>
        <v>12500</v>
      </c>
      <c r="K30" s="131">
        <v>3125</v>
      </c>
      <c r="L30" s="132">
        <v>15625</v>
      </c>
      <c r="M30" s="219" t="s">
        <v>184</v>
      </c>
      <c r="N30" s="66">
        <v>641</v>
      </c>
      <c r="P30" s="302"/>
    </row>
    <row r="31" spans="1:16" ht="15" customHeight="1" x14ac:dyDescent="0.25">
      <c r="A31" s="66">
        <v>11</v>
      </c>
      <c r="B31" s="218" t="s">
        <v>39</v>
      </c>
      <c r="C31" s="128" t="s">
        <v>20</v>
      </c>
      <c r="D31" s="129">
        <v>1</v>
      </c>
      <c r="E31" s="130" t="s">
        <v>19</v>
      </c>
      <c r="F31" s="214">
        <v>12121</v>
      </c>
      <c r="G31" s="215"/>
      <c r="H31" s="216"/>
      <c r="I31" s="217"/>
      <c r="J31" s="68">
        <f t="shared" si="0"/>
        <v>12121</v>
      </c>
      <c r="K31" s="131">
        <v>3031</v>
      </c>
      <c r="L31" s="132">
        <v>15152</v>
      </c>
      <c r="M31" s="219" t="s">
        <v>184</v>
      </c>
      <c r="N31" s="66">
        <v>641</v>
      </c>
      <c r="P31" s="302"/>
    </row>
    <row r="32" spans="1:16" ht="15" customHeight="1" x14ac:dyDescent="0.25">
      <c r="A32" s="66">
        <v>14</v>
      </c>
      <c r="B32" s="65" t="s">
        <v>183</v>
      </c>
      <c r="C32" s="128" t="s">
        <v>20</v>
      </c>
      <c r="D32" s="129">
        <v>1</v>
      </c>
      <c r="E32" s="130" t="s">
        <v>19</v>
      </c>
      <c r="F32" s="214"/>
      <c r="G32" s="215">
        <v>8000</v>
      </c>
      <c r="H32" s="216"/>
      <c r="I32" s="217"/>
      <c r="J32" s="68">
        <v>8000</v>
      </c>
      <c r="K32" s="131">
        <v>2000</v>
      </c>
      <c r="L32" s="132">
        <f>SUM(J32,K32)</f>
        <v>10000</v>
      </c>
      <c r="M32" s="219" t="s">
        <v>184</v>
      </c>
      <c r="N32" s="66">
        <v>641</v>
      </c>
      <c r="P32" s="302"/>
    </row>
    <row r="33" spans="1:16" ht="15" customHeight="1" x14ac:dyDescent="0.25">
      <c r="A33" s="66">
        <v>15</v>
      </c>
      <c r="B33" s="218" t="s">
        <v>55</v>
      </c>
      <c r="C33" s="128" t="s">
        <v>20</v>
      </c>
      <c r="D33" s="129">
        <v>1</v>
      </c>
      <c r="E33" s="130" t="s">
        <v>19</v>
      </c>
      <c r="F33" s="214"/>
      <c r="G33" s="215">
        <v>640</v>
      </c>
      <c r="H33" s="216"/>
      <c r="I33" s="217"/>
      <c r="J33" s="68">
        <f t="shared" si="0"/>
        <v>640</v>
      </c>
      <c r="K33" s="131">
        <v>160</v>
      </c>
      <c r="L33" s="132">
        <v>800</v>
      </c>
      <c r="M33" s="219" t="s">
        <v>184</v>
      </c>
      <c r="N33" s="66">
        <v>641</v>
      </c>
      <c r="P33" s="302"/>
    </row>
    <row r="34" spans="1:16" ht="15" customHeight="1" x14ac:dyDescent="0.25">
      <c r="A34" s="66">
        <v>16</v>
      </c>
      <c r="B34" s="218" t="s">
        <v>57</v>
      </c>
      <c r="C34" s="128" t="s">
        <v>20</v>
      </c>
      <c r="D34" s="129">
        <v>1</v>
      </c>
      <c r="E34" s="130" t="s">
        <v>19</v>
      </c>
      <c r="F34" s="220"/>
      <c r="G34" s="215">
        <v>640</v>
      </c>
      <c r="H34" s="216"/>
      <c r="I34" s="217"/>
      <c r="J34" s="68">
        <f t="shared" si="0"/>
        <v>640</v>
      </c>
      <c r="K34" s="131">
        <v>160</v>
      </c>
      <c r="L34" s="221">
        <v>800</v>
      </c>
      <c r="M34" s="219" t="s">
        <v>184</v>
      </c>
      <c r="N34" s="66">
        <v>641</v>
      </c>
      <c r="P34" s="302"/>
    </row>
    <row r="35" spans="1:16" ht="15" customHeight="1" x14ac:dyDescent="0.25">
      <c r="A35" s="66">
        <v>17</v>
      </c>
      <c r="B35" s="218" t="s">
        <v>58</v>
      </c>
      <c r="C35" s="128" t="s">
        <v>20</v>
      </c>
      <c r="D35" s="129">
        <v>1</v>
      </c>
      <c r="E35" s="130" t="s">
        <v>19</v>
      </c>
      <c r="F35" s="220"/>
      <c r="G35" s="215">
        <v>5000</v>
      </c>
      <c r="H35" s="216"/>
      <c r="I35" s="217"/>
      <c r="J35" s="68">
        <f t="shared" si="0"/>
        <v>5000</v>
      </c>
      <c r="K35" s="131">
        <v>1250</v>
      </c>
      <c r="L35" s="221">
        <v>6250</v>
      </c>
      <c r="M35" s="219" t="s">
        <v>184</v>
      </c>
      <c r="N35" s="66">
        <v>641</v>
      </c>
      <c r="P35" s="302"/>
    </row>
    <row r="36" spans="1:16" ht="15" customHeight="1" x14ac:dyDescent="0.25">
      <c r="A36" s="66">
        <v>19</v>
      </c>
      <c r="B36" s="218" t="s">
        <v>69</v>
      </c>
      <c r="C36" s="128" t="s">
        <v>20</v>
      </c>
      <c r="D36" s="129">
        <v>1</v>
      </c>
      <c r="E36" s="130" t="s">
        <v>19</v>
      </c>
      <c r="F36" s="220"/>
      <c r="G36" s="215"/>
      <c r="H36" s="216">
        <v>2800</v>
      </c>
      <c r="I36" s="217"/>
      <c r="J36" s="68">
        <f t="shared" si="0"/>
        <v>2800</v>
      </c>
      <c r="K36" s="131">
        <v>700</v>
      </c>
      <c r="L36" s="221">
        <v>3500</v>
      </c>
      <c r="M36" s="219" t="s">
        <v>184</v>
      </c>
      <c r="N36" s="66">
        <v>641</v>
      </c>
      <c r="P36" s="302"/>
    </row>
    <row r="37" spans="1:16" ht="15" customHeight="1" x14ac:dyDescent="0.25">
      <c r="A37" s="147">
        <v>1</v>
      </c>
      <c r="B37" s="31" t="s">
        <v>17</v>
      </c>
      <c r="C37" s="118" t="s">
        <v>18</v>
      </c>
      <c r="D37" s="147">
        <v>3</v>
      </c>
      <c r="E37" s="60" t="s">
        <v>19</v>
      </c>
      <c r="F37" s="220">
        <v>7200</v>
      </c>
      <c r="G37" s="215">
        <v>9600</v>
      </c>
      <c r="H37" s="216">
        <v>7200</v>
      </c>
      <c r="I37" s="222"/>
      <c r="J37" s="62">
        <f t="shared" si="0"/>
        <v>24000</v>
      </c>
      <c r="K37" s="148">
        <v>6000</v>
      </c>
      <c r="L37" s="150">
        <v>30000</v>
      </c>
      <c r="M37" s="223" t="s">
        <v>185</v>
      </c>
      <c r="N37" s="147">
        <v>641</v>
      </c>
      <c r="P37" s="302"/>
    </row>
    <row r="38" spans="1:16" ht="15" customHeight="1" x14ac:dyDescent="0.25">
      <c r="A38" s="147">
        <v>13</v>
      </c>
      <c r="B38" s="31" t="s">
        <v>186</v>
      </c>
      <c r="C38" s="118" t="s">
        <v>18</v>
      </c>
      <c r="D38" s="147">
        <v>3</v>
      </c>
      <c r="E38" s="60" t="s">
        <v>19</v>
      </c>
      <c r="F38" s="220">
        <v>60800</v>
      </c>
      <c r="G38" s="215">
        <v>37846</v>
      </c>
      <c r="H38" s="216">
        <v>3333</v>
      </c>
      <c r="I38" s="222"/>
      <c r="J38" s="62">
        <f t="shared" si="0"/>
        <v>101979</v>
      </c>
      <c r="K38" s="148">
        <v>25496</v>
      </c>
      <c r="L38" s="150">
        <v>127475</v>
      </c>
      <c r="M38" s="223" t="s">
        <v>185</v>
      </c>
      <c r="N38" s="147">
        <v>641</v>
      </c>
      <c r="P38" s="302"/>
    </row>
    <row r="39" spans="1:16" ht="15" customHeight="1" x14ac:dyDescent="0.25">
      <c r="A39" s="147">
        <v>13</v>
      </c>
      <c r="B39" s="31" t="s">
        <v>45</v>
      </c>
      <c r="C39" s="118" t="s">
        <v>18</v>
      </c>
      <c r="D39" s="147">
        <v>2</v>
      </c>
      <c r="E39" s="60" t="s">
        <v>19</v>
      </c>
      <c r="F39" s="220">
        <v>38220</v>
      </c>
      <c r="G39" s="215">
        <v>1440</v>
      </c>
      <c r="H39" s="216"/>
      <c r="I39" s="222"/>
      <c r="J39" s="62">
        <f t="shared" si="0"/>
        <v>39660</v>
      </c>
      <c r="K39" s="148">
        <v>25916</v>
      </c>
      <c r="L39" s="150">
        <v>65576</v>
      </c>
      <c r="M39" s="223" t="s">
        <v>185</v>
      </c>
      <c r="N39" s="147">
        <v>641</v>
      </c>
      <c r="P39" s="302"/>
    </row>
    <row r="40" spans="1:16" ht="15" customHeight="1" x14ac:dyDescent="0.25">
      <c r="A40" s="147">
        <v>15</v>
      </c>
      <c r="B40" s="31" t="s">
        <v>55</v>
      </c>
      <c r="C40" s="118" t="s">
        <v>18</v>
      </c>
      <c r="D40" s="147">
        <v>1</v>
      </c>
      <c r="E40" s="60" t="s">
        <v>19</v>
      </c>
      <c r="F40" s="220"/>
      <c r="G40" s="215">
        <v>48800</v>
      </c>
      <c r="H40" s="216"/>
      <c r="I40" s="222"/>
      <c r="J40" s="62">
        <f t="shared" si="0"/>
        <v>48800</v>
      </c>
      <c r="K40" s="148">
        <v>12200</v>
      </c>
      <c r="L40" s="150">
        <v>61000</v>
      </c>
      <c r="M40" s="223" t="s">
        <v>185</v>
      </c>
      <c r="N40" s="147">
        <v>641</v>
      </c>
      <c r="P40" s="302"/>
    </row>
    <row r="41" spans="1:16" ht="15" customHeight="1" x14ac:dyDescent="0.25">
      <c r="A41" s="147">
        <v>19</v>
      </c>
      <c r="B41" s="31" t="s">
        <v>69</v>
      </c>
      <c r="C41" s="118" t="s">
        <v>18</v>
      </c>
      <c r="D41" s="147">
        <v>1</v>
      </c>
      <c r="E41" s="60" t="s">
        <v>19</v>
      </c>
      <c r="F41" s="224"/>
      <c r="G41" s="225"/>
      <c r="H41" s="226">
        <v>30000</v>
      </c>
      <c r="I41" s="227"/>
      <c r="J41" s="62">
        <f t="shared" si="0"/>
        <v>30000</v>
      </c>
      <c r="K41" s="228">
        <v>7500</v>
      </c>
      <c r="L41" s="228">
        <v>37500</v>
      </c>
      <c r="M41" s="223" t="s">
        <v>185</v>
      </c>
      <c r="N41" s="147">
        <v>641</v>
      </c>
      <c r="P41" s="302"/>
    </row>
    <row r="42" spans="1:16" ht="15" customHeight="1" x14ac:dyDescent="0.25">
      <c r="A42" s="66">
        <v>3</v>
      </c>
      <c r="B42" s="218" t="s">
        <v>96</v>
      </c>
      <c r="C42" s="128" t="s">
        <v>29</v>
      </c>
      <c r="D42" s="66">
        <v>1</v>
      </c>
      <c r="E42" s="145" t="s">
        <v>19</v>
      </c>
      <c r="F42" s="220">
        <v>40000</v>
      </c>
      <c r="G42" s="229"/>
      <c r="H42" s="230"/>
      <c r="I42" s="231"/>
      <c r="J42" s="68">
        <f t="shared" si="0"/>
        <v>40000</v>
      </c>
      <c r="K42" s="131">
        <v>10000</v>
      </c>
      <c r="L42" s="221">
        <v>50000</v>
      </c>
      <c r="M42" s="66" t="s">
        <v>187</v>
      </c>
      <c r="N42" s="66">
        <v>641</v>
      </c>
      <c r="P42" s="302"/>
    </row>
    <row r="43" spans="1:16" ht="15" customHeight="1" x14ac:dyDescent="0.25">
      <c r="A43" s="66">
        <v>5</v>
      </c>
      <c r="B43" s="218" t="s">
        <v>31</v>
      </c>
      <c r="C43" s="128" t="s">
        <v>29</v>
      </c>
      <c r="D43" s="66">
        <v>2</v>
      </c>
      <c r="E43" s="145" t="s">
        <v>19</v>
      </c>
      <c r="F43" s="232"/>
      <c r="G43" s="233">
        <v>18874</v>
      </c>
      <c r="H43" s="234">
        <v>123503</v>
      </c>
      <c r="I43" s="231"/>
      <c r="J43" s="68">
        <f t="shared" si="0"/>
        <v>142377</v>
      </c>
      <c r="K43" s="131">
        <v>35595</v>
      </c>
      <c r="L43" s="221">
        <v>177972</v>
      </c>
      <c r="M43" s="66" t="s">
        <v>187</v>
      </c>
      <c r="N43" s="66">
        <v>641</v>
      </c>
      <c r="P43" s="302"/>
    </row>
    <row r="44" spans="1:16" ht="15" customHeight="1" x14ac:dyDescent="0.25">
      <c r="A44" s="66">
        <v>15</v>
      </c>
      <c r="B44" s="218" t="s">
        <v>55</v>
      </c>
      <c r="C44" s="128" t="s">
        <v>29</v>
      </c>
      <c r="D44" s="66">
        <v>1</v>
      </c>
      <c r="E44" s="145" t="s">
        <v>19</v>
      </c>
      <c r="F44" s="235"/>
      <c r="G44" s="233">
        <v>240</v>
      </c>
      <c r="H44" s="234"/>
      <c r="I44" s="231"/>
      <c r="J44" s="68">
        <v>240</v>
      </c>
      <c r="K44" s="65">
        <v>60</v>
      </c>
      <c r="L44" s="236">
        <v>300</v>
      </c>
      <c r="M44" s="66" t="s">
        <v>187</v>
      </c>
      <c r="N44" s="66">
        <v>641</v>
      </c>
      <c r="P44" s="302"/>
    </row>
    <row r="45" spans="1:16" ht="15" customHeight="1" x14ac:dyDescent="0.25">
      <c r="A45" s="147">
        <v>17</v>
      </c>
      <c r="B45" s="31" t="s">
        <v>58</v>
      </c>
      <c r="C45" s="118" t="s">
        <v>188</v>
      </c>
      <c r="D45" s="147">
        <v>1</v>
      </c>
      <c r="E45" s="60" t="s">
        <v>19</v>
      </c>
      <c r="F45" s="235"/>
      <c r="G45" s="233">
        <v>8083</v>
      </c>
      <c r="H45" s="234"/>
      <c r="I45" s="231"/>
      <c r="J45" s="62">
        <v>8083</v>
      </c>
      <c r="K45" s="25">
        <v>2021</v>
      </c>
      <c r="L45" s="150">
        <v>10104</v>
      </c>
      <c r="M45" s="147" t="s">
        <v>189</v>
      </c>
      <c r="N45" s="147">
        <v>641</v>
      </c>
      <c r="P45" s="302"/>
    </row>
    <row r="46" spans="1:16" ht="15" customHeight="1" x14ac:dyDescent="0.25">
      <c r="A46" s="66">
        <v>13</v>
      </c>
      <c r="B46" s="218" t="s">
        <v>44</v>
      </c>
      <c r="C46" s="128" t="s">
        <v>188</v>
      </c>
      <c r="D46" s="66">
        <v>1</v>
      </c>
      <c r="E46" s="145" t="s">
        <v>19</v>
      </c>
      <c r="F46" s="235">
        <v>23333</v>
      </c>
      <c r="G46" s="233">
        <v>23333</v>
      </c>
      <c r="H46" s="234"/>
      <c r="I46" s="231"/>
      <c r="J46" s="62">
        <f t="shared" si="0"/>
        <v>46666</v>
      </c>
      <c r="K46" s="150">
        <v>5834</v>
      </c>
      <c r="L46" s="150">
        <v>52500</v>
      </c>
      <c r="M46" s="147" t="s">
        <v>189</v>
      </c>
      <c r="N46" s="147">
        <v>641</v>
      </c>
      <c r="O46" s="4"/>
      <c r="P46" s="302"/>
    </row>
    <row r="47" spans="1:16" ht="15" customHeight="1" thickBot="1" x14ac:dyDescent="0.3">
      <c r="A47" s="147">
        <v>17</v>
      </c>
      <c r="B47" s="31" t="s">
        <v>58</v>
      </c>
      <c r="C47" s="118" t="s">
        <v>205</v>
      </c>
      <c r="D47" s="147">
        <v>11</v>
      </c>
      <c r="E47" s="60" t="s">
        <v>19</v>
      </c>
      <c r="F47" s="235"/>
      <c r="G47" s="233">
        <v>4401</v>
      </c>
      <c r="H47" s="234"/>
      <c r="I47" s="231"/>
      <c r="J47" s="62">
        <f>SUM(F47,G47,H47)</f>
        <v>4401</v>
      </c>
      <c r="K47" s="150">
        <v>1101</v>
      </c>
      <c r="L47" s="150">
        <v>5502</v>
      </c>
      <c r="M47" s="147" t="s">
        <v>209</v>
      </c>
      <c r="N47" s="147">
        <v>641</v>
      </c>
      <c r="O47" s="4"/>
      <c r="P47" s="302"/>
    </row>
    <row r="48" spans="1:16" ht="15" customHeight="1" thickBot="1" x14ac:dyDescent="0.3">
      <c r="A48" s="269">
        <v>13</v>
      </c>
      <c r="B48" s="270" t="s">
        <v>186</v>
      </c>
      <c r="C48" s="271" t="s">
        <v>204</v>
      </c>
      <c r="D48" s="269">
        <v>1</v>
      </c>
      <c r="E48" s="272" t="s">
        <v>19</v>
      </c>
      <c r="F48" s="237">
        <v>40000</v>
      </c>
      <c r="G48" s="238">
        <v>40000</v>
      </c>
      <c r="H48" s="239">
        <v>40000</v>
      </c>
      <c r="I48" s="240"/>
      <c r="J48" s="273">
        <f>SUM(F48,G48,H48)</f>
        <v>120000</v>
      </c>
      <c r="K48" s="274">
        <v>30000</v>
      </c>
      <c r="L48" s="274">
        <v>150000</v>
      </c>
      <c r="M48" s="269" t="s">
        <v>210</v>
      </c>
      <c r="N48" s="275">
        <v>641</v>
      </c>
      <c r="O48" s="268" t="s">
        <v>190</v>
      </c>
      <c r="P48" s="302"/>
    </row>
    <row r="49" spans="1:16" ht="15" customHeight="1" x14ac:dyDescent="0.25">
      <c r="A49" s="264">
        <v>1</v>
      </c>
      <c r="B49" s="283" t="s">
        <v>17</v>
      </c>
      <c r="C49" s="241" t="s">
        <v>191</v>
      </c>
      <c r="D49" s="242">
        <v>1</v>
      </c>
      <c r="E49" s="243" t="s">
        <v>19</v>
      </c>
      <c r="F49" s="244"/>
      <c r="G49" s="245"/>
      <c r="H49" s="246">
        <v>64000</v>
      </c>
      <c r="I49" s="247"/>
      <c r="J49" s="248">
        <f t="shared" si="0"/>
        <v>64000</v>
      </c>
      <c r="K49" s="249">
        <v>16000</v>
      </c>
      <c r="L49" s="249">
        <v>80000</v>
      </c>
      <c r="M49" s="242" t="s">
        <v>192</v>
      </c>
      <c r="N49" s="250">
        <v>641</v>
      </c>
      <c r="O49" s="251">
        <v>80000</v>
      </c>
      <c r="P49" s="302"/>
    </row>
    <row r="50" spans="1:16" ht="15" customHeight="1" x14ac:dyDescent="0.25">
      <c r="A50" s="265">
        <v>2</v>
      </c>
      <c r="B50" s="218" t="s">
        <v>24</v>
      </c>
      <c r="C50" s="128" t="s">
        <v>193</v>
      </c>
      <c r="D50" s="66">
        <v>1</v>
      </c>
      <c r="E50" s="145" t="s">
        <v>19</v>
      </c>
      <c r="F50" s="235">
        <v>40000</v>
      </c>
      <c r="G50" s="233"/>
      <c r="H50" s="234"/>
      <c r="I50" s="252"/>
      <c r="J50" s="68">
        <f t="shared" si="0"/>
        <v>40000</v>
      </c>
      <c r="K50" s="221">
        <v>10000</v>
      </c>
      <c r="L50" s="221">
        <v>50000</v>
      </c>
      <c r="M50" s="66" t="s">
        <v>192</v>
      </c>
      <c r="N50" s="253">
        <v>641</v>
      </c>
      <c r="O50" s="254">
        <v>50000</v>
      </c>
      <c r="P50" s="302"/>
    </row>
    <row r="51" spans="1:16" ht="15" customHeight="1" x14ac:dyDescent="0.25">
      <c r="A51" s="265">
        <v>6</v>
      </c>
      <c r="B51" s="218" t="s">
        <v>32</v>
      </c>
      <c r="C51" s="128" t="s">
        <v>206</v>
      </c>
      <c r="D51" s="66">
        <v>1</v>
      </c>
      <c r="E51" s="145" t="s">
        <v>19</v>
      </c>
      <c r="F51" s="235">
        <v>84000</v>
      </c>
      <c r="G51" s="233"/>
      <c r="H51" s="234"/>
      <c r="I51" s="252"/>
      <c r="J51" s="68">
        <f t="shared" si="0"/>
        <v>84000</v>
      </c>
      <c r="K51" s="221">
        <v>21000</v>
      </c>
      <c r="L51" s="221">
        <v>105000</v>
      </c>
      <c r="M51" s="66" t="s">
        <v>192</v>
      </c>
      <c r="N51" s="253">
        <v>641</v>
      </c>
      <c r="O51" s="254">
        <v>105000</v>
      </c>
      <c r="P51" s="302"/>
    </row>
    <row r="52" spans="1:16" ht="15" customHeight="1" x14ac:dyDescent="0.25">
      <c r="A52" s="266">
        <v>12</v>
      </c>
      <c r="B52" s="31" t="s">
        <v>207</v>
      </c>
      <c r="C52" s="118" t="s">
        <v>194</v>
      </c>
      <c r="D52" s="147">
        <v>1</v>
      </c>
      <c r="E52" s="60" t="s">
        <v>19</v>
      </c>
      <c r="F52" s="235">
        <v>64000</v>
      </c>
      <c r="G52" s="233"/>
      <c r="H52" s="234"/>
      <c r="I52" s="252"/>
      <c r="J52" s="62">
        <f t="shared" si="0"/>
        <v>64000</v>
      </c>
      <c r="K52" s="150">
        <v>16000</v>
      </c>
      <c r="L52" s="150">
        <v>80000</v>
      </c>
      <c r="M52" s="147" t="s">
        <v>195</v>
      </c>
      <c r="N52" s="255">
        <v>641</v>
      </c>
      <c r="O52" s="254">
        <v>80000</v>
      </c>
      <c r="P52" s="302"/>
    </row>
    <row r="53" spans="1:16" ht="15" customHeight="1" x14ac:dyDescent="0.25">
      <c r="A53" s="266">
        <v>2</v>
      </c>
      <c r="B53" s="31" t="s">
        <v>24</v>
      </c>
      <c r="C53" s="118" t="s">
        <v>196</v>
      </c>
      <c r="D53" s="147">
        <v>2</v>
      </c>
      <c r="E53" s="60" t="s">
        <v>19</v>
      </c>
      <c r="F53" s="235">
        <v>80000</v>
      </c>
      <c r="G53" s="233"/>
      <c r="H53" s="234"/>
      <c r="I53" s="252"/>
      <c r="J53" s="62">
        <f t="shared" si="0"/>
        <v>80000</v>
      </c>
      <c r="K53" s="150">
        <v>20000</v>
      </c>
      <c r="L53" s="150">
        <v>100000</v>
      </c>
      <c r="M53" s="147" t="s">
        <v>195</v>
      </c>
      <c r="N53" s="255">
        <v>641</v>
      </c>
      <c r="O53" s="254">
        <v>50000</v>
      </c>
      <c r="P53" s="302"/>
    </row>
    <row r="54" spans="1:16" ht="15" customHeight="1" x14ac:dyDescent="0.25">
      <c r="A54" s="266">
        <v>9</v>
      </c>
      <c r="B54" s="31" t="s">
        <v>37</v>
      </c>
      <c r="C54" s="118" t="s">
        <v>196</v>
      </c>
      <c r="D54" s="147">
        <v>2</v>
      </c>
      <c r="E54" s="60" t="s">
        <v>19</v>
      </c>
      <c r="F54" s="235">
        <v>80000</v>
      </c>
      <c r="G54" s="233"/>
      <c r="H54" s="234"/>
      <c r="I54" s="252"/>
      <c r="J54" s="62">
        <f t="shared" ref="J54" si="2">SUM(F54,G54,H54)</f>
        <v>80000</v>
      </c>
      <c r="K54" s="150">
        <v>20000</v>
      </c>
      <c r="L54" s="150">
        <v>100000</v>
      </c>
      <c r="M54" s="147" t="s">
        <v>195</v>
      </c>
      <c r="N54" s="255">
        <v>641</v>
      </c>
      <c r="O54" s="254">
        <v>50000</v>
      </c>
      <c r="P54" s="302"/>
    </row>
    <row r="55" spans="1:16" ht="15" customHeight="1" x14ac:dyDescent="0.25">
      <c r="A55" s="266">
        <v>10</v>
      </c>
      <c r="B55" s="31" t="s">
        <v>38</v>
      </c>
      <c r="C55" s="118" t="s">
        <v>196</v>
      </c>
      <c r="D55" s="147">
        <v>1</v>
      </c>
      <c r="E55" s="60" t="s">
        <v>19</v>
      </c>
      <c r="F55" s="235">
        <v>40000</v>
      </c>
      <c r="G55" s="233"/>
      <c r="H55" s="234"/>
      <c r="I55" s="252"/>
      <c r="J55" s="62">
        <f t="shared" si="0"/>
        <v>40000</v>
      </c>
      <c r="K55" s="150">
        <v>10000</v>
      </c>
      <c r="L55" s="150">
        <v>50000</v>
      </c>
      <c r="M55" s="147" t="s">
        <v>195</v>
      </c>
      <c r="N55" s="255">
        <v>641</v>
      </c>
      <c r="O55" s="254">
        <v>50000</v>
      </c>
      <c r="P55" s="302"/>
    </row>
    <row r="56" spans="1:16" ht="15" customHeight="1" x14ac:dyDescent="0.25">
      <c r="A56" s="265">
        <v>15</v>
      </c>
      <c r="B56" s="65" t="s">
        <v>55</v>
      </c>
      <c r="C56" s="65" t="s">
        <v>56</v>
      </c>
      <c r="D56" s="66">
        <v>1</v>
      </c>
      <c r="E56" s="66" t="s">
        <v>19</v>
      </c>
      <c r="F56" s="235"/>
      <c r="G56" s="233">
        <v>120000</v>
      </c>
      <c r="H56" s="230"/>
      <c r="I56" s="231"/>
      <c r="J56" s="68">
        <f t="shared" si="0"/>
        <v>120000</v>
      </c>
      <c r="K56" s="221">
        <v>30000</v>
      </c>
      <c r="L56" s="221">
        <v>150000</v>
      </c>
      <c r="M56" s="66" t="s">
        <v>211</v>
      </c>
      <c r="N56" s="253">
        <v>641</v>
      </c>
      <c r="O56" s="254">
        <v>150000</v>
      </c>
      <c r="P56" s="302"/>
    </row>
    <row r="57" spans="1:16" ht="15" customHeight="1" thickBot="1" x14ac:dyDescent="0.3">
      <c r="A57" s="284">
        <v>1</v>
      </c>
      <c r="B57" s="285" t="s">
        <v>17</v>
      </c>
      <c r="C57" s="285" t="s">
        <v>208</v>
      </c>
      <c r="D57" s="286">
        <v>2</v>
      </c>
      <c r="E57" s="286" t="s">
        <v>19</v>
      </c>
      <c r="F57" s="276">
        <v>72000</v>
      </c>
      <c r="G57" s="277"/>
      <c r="H57" s="278"/>
      <c r="I57" s="256"/>
      <c r="J57" s="287">
        <f t="shared" si="0"/>
        <v>72000</v>
      </c>
      <c r="K57" s="288">
        <v>18000</v>
      </c>
      <c r="L57" s="288">
        <v>90000</v>
      </c>
      <c r="M57" s="286" t="s">
        <v>212</v>
      </c>
      <c r="N57" s="289">
        <v>641</v>
      </c>
      <c r="O57" s="257">
        <v>45000</v>
      </c>
      <c r="P57" s="302"/>
    </row>
    <row r="58" spans="1:16" x14ac:dyDescent="0.25">
      <c r="F58" s="279">
        <f>SUM(F4:F57)</f>
        <v>1326179</v>
      </c>
      <c r="G58" s="280">
        <f>SUM(G4:G57)</f>
        <v>639320</v>
      </c>
      <c r="H58" s="281">
        <f>SUM(H4:H57)</f>
        <v>529737</v>
      </c>
      <c r="I58" s="282"/>
      <c r="J58" s="279">
        <f>SUM(J4:J57)</f>
        <v>2495236</v>
      </c>
      <c r="K58" s="280">
        <f>SUM(K5:K57)</f>
        <v>1231303</v>
      </c>
      <c r="L58" s="281">
        <f>SUM(L4:L57)</f>
        <v>3726539</v>
      </c>
      <c r="M58" s="201"/>
      <c r="N58" s="201"/>
    </row>
    <row r="59" spans="1:16" ht="15.75" thickBot="1" x14ac:dyDescent="0.3">
      <c r="F59" s="258" t="s">
        <v>197</v>
      </c>
      <c r="G59" s="259" t="s">
        <v>198</v>
      </c>
      <c r="H59" s="260" t="s">
        <v>199</v>
      </c>
      <c r="J59" s="261" t="s">
        <v>200</v>
      </c>
      <c r="K59" s="262" t="s">
        <v>201</v>
      </c>
      <c r="L59" s="263" t="s">
        <v>202</v>
      </c>
      <c r="M59" s="201"/>
      <c r="N59" s="201"/>
    </row>
  </sheetData>
  <mergeCells count="3">
    <mergeCell ref="F1:K1"/>
    <mergeCell ref="F2:H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SLC 26</vt:lpstr>
      <vt:lpstr>Ogden-Layton 26</vt:lpstr>
      <vt:lpstr>Prov-Orem 2026</vt:lpstr>
      <vt:lpstr>26 POP Details, Contact, Cong.</vt:lpstr>
      <vt:lpstr>26 All Awards Sorted by 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Lindsay, Alika (Coord Mobility Grant Admin)</dc:creator>
  <cp:lastModifiedBy>Lindsay, Alika (Coord Mobility Grant Admin)</cp:lastModifiedBy>
  <cp:lastPrinted>2026-05-28T19:32:19Z</cp:lastPrinted>
  <dcterms:created xsi:type="dcterms:W3CDTF">2015-06-05T18:17:20Z</dcterms:created>
  <dcterms:modified xsi:type="dcterms:W3CDTF">2026-06-03T17:37:25Z</dcterms:modified>
</cp:coreProperties>
</file>